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2120" windowHeight="7872" tabRatio="728" activeTab="2"/>
  </bookViews>
  <sheets>
    <sheet name="1" sheetId="52" r:id="rId1"/>
    <sheet name="2" sheetId="20" r:id="rId2"/>
    <sheet name="3" sheetId="23" r:id="rId3"/>
    <sheet name="4" sheetId="45" r:id="rId4"/>
    <sheet name="5" sheetId="51" r:id="rId5"/>
  </sheets>
  <definedNames>
    <definedName name="_Toc105952697" localSheetId="1">'2'!#REF!</definedName>
    <definedName name="_Toc105952698" localSheetId="1">'2'!#REF!</definedName>
    <definedName name="_xlnm.Print_Area" localSheetId="0">'1'!$A$1:$C$14</definedName>
    <definedName name="_xlnm.Print_Area" localSheetId="1">'2'!$A$1:$D$74</definedName>
    <definedName name="_xlnm.Print_Area" localSheetId="3">'4'!$A$1:$H$111</definedName>
    <definedName name="_xlnm.Print_Area" localSheetId="4">'5'!$A$1:$E$28</definedName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D24" i="51"/>
  <c r="D23"/>
  <c r="D26"/>
  <c r="H93" i="45"/>
  <c r="G93"/>
  <c r="H99"/>
  <c r="G99"/>
  <c r="G53"/>
  <c r="G52"/>
  <c r="G51"/>
  <c r="G54"/>
  <c r="H54"/>
  <c r="H53"/>
  <c r="H52"/>
  <c r="H51"/>
  <c r="D74" i="20"/>
  <c r="C8"/>
  <c r="H83" i="23"/>
  <c r="H34"/>
  <c r="H33" s="1"/>
  <c r="H36"/>
  <c r="G33"/>
  <c r="G34"/>
  <c r="H45"/>
  <c r="H46"/>
  <c r="H47"/>
  <c r="D52" i="20"/>
  <c r="C9" i="52"/>
  <c r="D21" i="51" l="1"/>
  <c r="D27" s="1"/>
  <c r="E26"/>
  <c r="G78" i="45"/>
  <c r="G77" s="1"/>
  <c r="H78"/>
  <c r="H77" s="1"/>
  <c r="D8" i="20"/>
  <c r="H54" i="23"/>
  <c r="H63"/>
  <c r="H64"/>
  <c r="G63"/>
  <c r="G64"/>
  <c r="D28" i="20" l="1"/>
  <c r="C28"/>
  <c r="H29" i="45" l="1"/>
  <c r="H28" s="1"/>
  <c r="H27" s="1"/>
  <c r="H55"/>
  <c r="H18" i="23"/>
  <c r="H17" s="1"/>
  <c r="H26"/>
  <c r="H27"/>
  <c r="C21" i="51"/>
  <c r="C26"/>
  <c r="C27" s="1"/>
  <c r="E25"/>
  <c r="H50" i="45"/>
  <c r="H43" s="1"/>
  <c r="G50"/>
  <c r="G43" s="1"/>
  <c r="A50"/>
  <c r="G109" l="1"/>
  <c r="G108"/>
  <c r="G106"/>
  <c r="G105"/>
  <c r="G98"/>
  <c r="G97"/>
  <c r="G96" s="1"/>
  <c r="G95"/>
  <c r="G94" s="1"/>
  <c r="G88"/>
  <c r="G86" s="1"/>
  <c r="G84"/>
  <c r="G83" s="1"/>
  <c r="G81" s="1"/>
  <c r="G76"/>
  <c r="G75"/>
  <c r="G72"/>
  <c r="G68"/>
  <c r="G67" s="1"/>
  <c r="G62"/>
  <c r="G61"/>
  <c r="G60"/>
  <c r="G49"/>
  <c r="G48"/>
  <c r="G47"/>
  <c r="G46"/>
  <c r="G45"/>
  <c r="G44"/>
  <c r="G38"/>
  <c r="G37" s="1"/>
  <c r="G34" s="1"/>
  <c r="G31"/>
  <c r="G30" s="1"/>
  <c r="G25"/>
  <c r="G24" s="1"/>
  <c r="G23"/>
  <c r="G22"/>
  <c r="G21"/>
  <c r="G20"/>
  <c r="G15"/>
  <c r="G14"/>
  <c r="H25"/>
  <c r="H24" s="1"/>
  <c r="G71" l="1"/>
  <c r="G70" s="1"/>
  <c r="G19"/>
  <c r="G18" s="1"/>
  <c r="G17" s="1"/>
  <c r="G16" s="1"/>
  <c r="G104"/>
  <c r="G103" s="1"/>
  <c r="G59"/>
  <c r="G58" s="1"/>
  <c r="G74"/>
  <c r="G73" s="1"/>
  <c r="G69" s="1"/>
  <c r="G92"/>
  <c r="G91" s="1"/>
  <c r="G42"/>
  <c r="G41" s="1"/>
  <c r="G13"/>
  <c r="G12" s="1"/>
  <c r="G11" s="1"/>
  <c r="G10" s="1"/>
  <c r="G65"/>
  <c r="G64" s="1"/>
  <c r="G66"/>
  <c r="G63"/>
  <c r="G82"/>
  <c r="G87"/>
  <c r="G85" s="1"/>
  <c r="G80" s="1"/>
  <c r="G90" l="1"/>
  <c r="G89" s="1"/>
  <c r="G57"/>
  <c r="G40"/>
  <c r="G39" s="1"/>
  <c r="G56"/>
  <c r="G9"/>
  <c r="G101"/>
  <c r="G100" s="1"/>
  <c r="G102"/>
  <c r="G111" l="1"/>
  <c r="G94" i="23"/>
  <c r="G93" s="1"/>
  <c r="G86"/>
  <c r="G85" s="1"/>
  <c r="G84" s="1"/>
  <c r="G82"/>
  <c r="G79" s="1"/>
  <c r="G80"/>
  <c r="G73"/>
  <c r="G71" s="1"/>
  <c r="G69"/>
  <c r="G67" s="1"/>
  <c r="G60"/>
  <c r="G59" s="1"/>
  <c r="G54" s="1"/>
  <c r="G57"/>
  <c r="G55" s="1"/>
  <c r="G52"/>
  <c r="G51" s="1"/>
  <c r="G50" s="1"/>
  <c r="G49" s="1"/>
  <c r="G48" s="1"/>
  <c r="G44"/>
  <c r="G43" s="1"/>
  <c r="G42" s="1"/>
  <c r="G41" s="1"/>
  <c r="G30"/>
  <c r="G29" s="1"/>
  <c r="G24"/>
  <c r="G23" s="1"/>
  <c r="G18"/>
  <c r="G17" s="1"/>
  <c r="G16" s="1"/>
  <c r="G15" s="1"/>
  <c r="G12"/>
  <c r="G11" s="1"/>
  <c r="G10" s="1"/>
  <c r="G9" s="1"/>
  <c r="H23"/>
  <c r="H24"/>
  <c r="G32" l="1"/>
  <c r="G8" s="1"/>
  <c r="G78"/>
  <c r="G76" s="1"/>
  <c r="G75" s="1"/>
  <c r="G66"/>
  <c r="G91"/>
  <c r="G90" s="1"/>
  <c r="G92"/>
  <c r="G72"/>
  <c r="G56"/>
  <c r="G68"/>
  <c r="G101" l="1"/>
  <c r="G77"/>
  <c r="C60" i="20" l="1"/>
  <c r="C55"/>
  <c r="C54" s="1"/>
  <c r="C51"/>
  <c r="C38"/>
  <c r="C33"/>
  <c r="C22"/>
  <c r="C19"/>
  <c r="C74" l="1"/>
  <c r="H109" i="45" l="1"/>
  <c r="H108"/>
  <c r="H97"/>
  <c r="H98"/>
  <c r="A98"/>
  <c r="H88"/>
  <c r="H86" s="1"/>
  <c r="H84"/>
  <c r="H76"/>
  <c r="A76"/>
  <c r="H75"/>
  <c r="H72"/>
  <c r="H68"/>
  <c r="H23"/>
  <c r="H22"/>
  <c r="H49"/>
  <c r="H48"/>
  <c r="H47"/>
  <c r="H46"/>
  <c r="H45"/>
  <c r="H44"/>
  <c r="H60" i="23"/>
  <c r="H95" i="45"/>
  <c r="H42" l="1"/>
  <c r="H41" s="1"/>
  <c r="H74"/>
  <c r="H106"/>
  <c r="H62"/>
  <c r="H61"/>
  <c r="H60"/>
  <c r="H15"/>
  <c r="H14"/>
  <c r="H21"/>
  <c r="H20"/>
  <c r="H105" l="1"/>
  <c r="H104" s="1"/>
  <c r="H103" s="1"/>
  <c r="H102" s="1"/>
  <c r="H94" i="23"/>
  <c r="H93" s="1"/>
  <c r="H92" s="1"/>
  <c r="H52"/>
  <c r="H51" s="1"/>
  <c r="H50" s="1"/>
  <c r="H49" s="1"/>
  <c r="H48" s="1"/>
  <c r="H38" i="45"/>
  <c r="H37" s="1"/>
  <c r="A38"/>
  <c r="A37"/>
  <c r="A36"/>
  <c r="A35"/>
  <c r="B99" i="23"/>
  <c r="B98"/>
  <c r="H73" i="45"/>
  <c r="H69" s="1"/>
  <c r="H59" i="23"/>
  <c r="H32" l="1"/>
  <c r="H8" s="1"/>
  <c r="H16"/>
  <c r="H15" s="1"/>
  <c r="A34" i="45"/>
  <c r="H34"/>
  <c r="H101"/>
  <c r="H100" s="1"/>
  <c r="H96"/>
  <c r="H94"/>
  <c r="H87"/>
  <c r="H85" s="1"/>
  <c r="H83"/>
  <c r="H71"/>
  <c r="H70" s="1"/>
  <c r="H67"/>
  <c r="H59"/>
  <c r="H58" s="1"/>
  <c r="H40" s="1"/>
  <c r="H39" s="1"/>
  <c r="H31"/>
  <c r="H30" s="1"/>
  <c r="H19"/>
  <c r="H18" s="1"/>
  <c r="H13"/>
  <c r="H12" s="1"/>
  <c r="H11" s="1"/>
  <c r="H10" s="1"/>
  <c r="H92" l="1"/>
  <c r="H91" s="1"/>
  <c r="H81"/>
  <c r="H80" s="1"/>
  <c r="H82"/>
  <c r="H63"/>
  <c r="H65"/>
  <c r="H64" s="1"/>
  <c r="H66"/>
  <c r="H17"/>
  <c r="H16" s="1"/>
  <c r="H9" s="1"/>
  <c r="H57"/>
  <c r="H56"/>
  <c r="H90" l="1"/>
  <c r="H89" s="1"/>
  <c r="H111" s="1"/>
  <c r="H12" i="23" l="1"/>
  <c r="D60" i="20" l="1"/>
  <c r="D19" l="1"/>
  <c r="D51" l="1"/>
  <c r="D38"/>
  <c r="E24" i="51" l="1"/>
  <c r="H91" i="23" l="1"/>
  <c r="H90" s="1"/>
  <c r="H11"/>
  <c r="H10" s="1"/>
  <c r="H9" s="1"/>
  <c r="H30"/>
  <c r="H29" s="1"/>
  <c r="H57"/>
  <c r="H80"/>
  <c r="H82"/>
  <c r="H79" s="1"/>
  <c r="H86"/>
  <c r="H85" s="1"/>
  <c r="H84" s="1"/>
  <c r="D55" i="20" s="1"/>
  <c r="D54" s="1"/>
  <c r="H44" i="23"/>
  <c r="H43" s="1"/>
  <c r="H42" s="1"/>
  <c r="H41" s="1"/>
  <c r="D22" i="20"/>
  <c r="H73" i="23"/>
  <c r="H69"/>
  <c r="H78" l="1"/>
  <c r="H77" s="1"/>
  <c r="E23" i="51"/>
  <c r="E21" s="1"/>
  <c r="E27" s="1"/>
  <c r="H71" i="23"/>
  <c r="H72"/>
  <c r="H55"/>
  <c r="D33" i="20" s="1"/>
  <c r="H56" i="23"/>
  <c r="H67"/>
  <c r="H68"/>
  <c r="H76" l="1"/>
  <c r="H75" s="1"/>
  <c r="H101" s="1"/>
  <c r="H66"/>
</calcChain>
</file>

<file path=xl/sharedStrings.xml><?xml version="1.0" encoding="utf-8"?>
<sst xmlns="http://schemas.openxmlformats.org/spreadsheetml/2006/main" count="1063" uniqueCount="341">
  <si>
    <t>99 0 00 0Ш200</t>
  </si>
  <si>
    <t>01 1 03 00190</t>
  </si>
  <si>
    <t>99 0 0051100</t>
  </si>
  <si>
    <t>99 0 0051180</t>
  </si>
  <si>
    <t>01 1 04 00190</t>
  </si>
  <si>
    <t>01 1 02 00190</t>
  </si>
  <si>
    <t>01 1 03 00100</t>
  </si>
  <si>
    <t>01 1 04 00000</t>
  </si>
  <si>
    <t>01 1 02 00000</t>
  </si>
  <si>
    <t>02</t>
  </si>
  <si>
    <t>01</t>
  </si>
  <si>
    <t>1.</t>
  </si>
  <si>
    <t>1.1.</t>
  </si>
  <si>
    <t>Общегосударственные вопросы</t>
  </si>
  <si>
    <t>Закупка товаров, работ, услуг в сфере информационно-коммуникационных технологий</t>
  </si>
  <si>
    <t>Резервный фонд сельского поселения</t>
  </si>
  <si>
    <t>2.</t>
  </si>
  <si>
    <t>2.1.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</si>
  <si>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</si>
  <si>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3.</t>
  </si>
  <si>
    <t>3.1.</t>
  </si>
  <si>
    <t>4.</t>
  </si>
  <si>
    <t>4.1.</t>
  </si>
  <si>
    <t>5.</t>
  </si>
  <si>
    <t>5.1.</t>
  </si>
  <si>
    <t>6.</t>
  </si>
  <si>
    <t>Физическая культура и спорт</t>
  </si>
  <si>
    <t>6.1.</t>
  </si>
  <si>
    <t>Условно утверждаемые расходы</t>
  </si>
  <si>
    <t>99 0 9999</t>
  </si>
  <si>
    <t>999</t>
  </si>
  <si>
    <t>7.</t>
  </si>
  <si>
    <t>7.1.</t>
  </si>
  <si>
    <t>Фонд оплаты труда государственных (муниципальных) органов</t>
  </si>
  <si>
    <t>Взносы по обязательному социальному страхованию на выплату денежного содержания и инные выплаты работникам  государственных (муниципальных) органов</t>
  </si>
  <si>
    <t>129</t>
  </si>
  <si>
    <t>01 1 01 00100</t>
  </si>
  <si>
    <t>01 1 01 00190</t>
  </si>
  <si>
    <t>01 2 01 01100</t>
  </si>
  <si>
    <t>01 2 01 01190</t>
  </si>
  <si>
    <t>Основные мероприятия "Развития и сохранения культуры Усть-Канского района"</t>
  </si>
  <si>
    <t>01 2 02 01000</t>
  </si>
  <si>
    <t>01 2 02 01100</t>
  </si>
  <si>
    <t>01 2 02 01190</t>
  </si>
  <si>
    <t>01 2 02 01110</t>
  </si>
  <si>
    <t xml:space="preserve">Доплаты к пенсиям муниципальных служащих </t>
  </si>
  <si>
    <t>121</t>
  </si>
  <si>
    <t>04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</si>
  <si>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</si>
  <si>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</si>
  <si>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</si>
  <si>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</si>
  <si>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</si>
  <si>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11</t>
  </si>
  <si>
    <t>Резервные средства</t>
  </si>
  <si>
    <t>870</t>
  </si>
  <si>
    <t>1.2.</t>
  </si>
  <si>
    <t>Национальная оборона</t>
  </si>
  <si>
    <t>03</t>
  </si>
  <si>
    <t>1.3.</t>
  </si>
  <si>
    <t>Национальная экономика</t>
  </si>
  <si>
    <t>09</t>
  </si>
  <si>
    <t>Жилищно-коммунальное хозяйство</t>
  </si>
  <si>
    <t>05</t>
  </si>
  <si>
    <t>08</t>
  </si>
  <si>
    <t>99</t>
  </si>
  <si>
    <t xml:space="preserve">Сумма 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</si>
  <si>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</si>
  <si>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</si>
  <si>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</si>
  <si>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</si>
  <si>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</si>
  <si>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</si>
  <si>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</si>
  <si>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</si>
  <si>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</si>
  <si>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</si>
  <si>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</si>
  <si>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</si>
  <si>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</si>
  <si>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</si>
  <si>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</si>
  <si>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</si>
  <si>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</si>
  <si>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</si>
  <si>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</si>
  <si>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</si>
  <si>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</si>
  <si>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</si>
  <si>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</si>
  <si>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</si>
  <si>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</si>
  <si>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</si>
  <si>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</si>
  <si>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</si>
  <si>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</si>
  <si>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</si>
  <si>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</si>
  <si>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</si>
  <si>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</si>
  <si>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06</t>
  </si>
  <si>
    <t>5.2.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</si>
  <si>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</si>
  <si>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</si>
  <si>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</si>
  <si>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</si>
  <si>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</si>
  <si>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</si>
  <si>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</si>
  <si>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</si>
  <si>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</si>
  <si>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</si>
  <si>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</si>
  <si>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</si>
  <si>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</si>
  <si>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</si>
  <si>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0106</t>
  </si>
  <si>
    <t>0107</t>
  </si>
  <si>
    <t>0111</t>
  </si>
  <si>
    <t>0113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</si>
  <si>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</si>
  <si>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</si>
  <si>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</si>
  <si>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</si>
  <si>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</si>
  <si>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0300</t>
  </si>
  <si>
    <t>0302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</si>
  <si>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</si>
  <si>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</si>
  <si>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</si>
  <si>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</si>
  <si>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0405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</si>
  <si>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</si>
  <si>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</si>
  <si>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</si>
  <si>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</si>
  <si>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</si>
  <si>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</si>
  <si>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</si>
  <si>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</si>
  <si>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</si>
  <si>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</si>
  <si>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</si>
  <si>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</si>
  <si>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</si>
  <si>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</si>
  <si>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</si>
  <si>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</si>
  <si>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</si>
  <si>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</si>
  <si>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</si>
  <si>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</si>
  <si>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</si>
  <si>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</si>
  <si>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</si>
  <si>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</si>
  <si>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</si>
  <si>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</si>
  <si>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</si>
  <si>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</si>
  <si>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</si>
  <si>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</si>
  <si>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</si>
  <si>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</si>
  <si>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</si>
  <si>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</si>
  <si>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</si>
  <si>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</si>
  <si>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</si>
  <si>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</si>
  <si>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</si>
  <si>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</si>
  <si>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</si>
  <si>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</si>
  <si>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</si>
  <si>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</si>
  <si>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</si>
  <si>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</si>
  <si>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</si>
  <si>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</si>
  <si>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</si>
  <si>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</si>
  <si>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</si>
  <si>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200</t>
  </si>
  <si>
    <t>Расходы на выплаты по оплате труда работников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</si>
  <si>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</si>
  <si>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</si>
  <si>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01 2 00 01000</t>
  </si>
  <si>
    <t>500</t>
  </si>
  <si>
    <t>99 0 00 0С000</t>
  </si>
  <si>
    <t>300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</si>
  <si>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</si>
  <si>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</si>
  <si>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</si>
  <si>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</si>
  <si>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</si>
  <si>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</si>
  <si>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</si>
  <si>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</si>
  <si>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</si>
  <si>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</si>
  <si>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</si>
  <si>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</si>
  <si>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</si>
  <si>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</si>
  <si>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</si>
  <si>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Иные межбюджетные трансферты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</si>
  <si>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</si>
  <si>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</si>
  <si>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</si>
  <si>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</si>
  <si>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</si>
  <si>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</si>
  <si>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Культура, кинемотография</t>
  </si>
  <si>
    <t>100</t>
  </si>
  <si>
    <t>01 2 00 01М01</t>
  </si>
  <si>
    <t>к решению «О бюджете</t>
  </si>
  <si>
    <t>муниципального образования</t>
  </si>
  <si>
    <t xml:space="preserve">Распределение бюджетных ассигнований на реализацию </t>
  </si>
  <si>
    <t>Наименование программы</t>
  </si>
  <si>
    <t>ИТОГО</t>
  </si>
  <si>
    <t>Социальная политика</t>
  </si>
  <si>
    <t>99 0 00 0С190</t>
  </si>
  <si>
    <t>Пенсионное обеспечение</t>
  </si>
  <si>
    <t>Иные пенсии, социальные доплаты к пенсиям</t>
  </si>
  <si>
    <t>10</t>
  </si>
  <si>
    <t>01 1 02 00100</t>
  </si>
  <si>
    <t>540</t>
  </si>
  <si>
    <t>01 1 05 00Д00</t>
  </si>
  <si>
    <t>01 0 Я0 10100</t>
  </si>
  <si>
    <t>01 0 Я0 10110</t>
  </si>
  <si>
    <t>1.4.</t>
  </si>
  <si>
    <t>01 0 Я0 S8500</t>
  </si>
  <si>
    <t>01 2 02 S8500</t>
  </si>
  <si>
    <t xml:space="preserve">Сумма  </t>
  </si>
  <si>
    <t>13</t>
  </si>
  <si>
    <t>(тыс.руб)</t>
  </si>
  <si>
    <t>Сумма на 2023 год</t>
  </si>
  <si>
    <t>1.1</t>
  </si>
  <si>
    <t>1.3</t>
  </si>
  <si>
    <t>1.2</t>
  </si>
  <si>
    <t>Развитие экономического и налогового потенциала</t>
  </si>
  <si>
    <t>Устойчивое развитие систем жизнеобеспечения</t>
  </si>
  <si>
    <t>Развитие социально-культурной сферы</t>
  </si>
  <si>
    <t>1.4</t>
  </si>
  <si>
    <t>Код</t>
  </si>
  <si>
    <t>4.2.</t>
  </si>
  <si>
    <t>Дорожное хозяйство(дорожные фонды)</t>
  </si>
  <si>
    <t>Развитие транспортной инфракструктуры МО "Усть-Канский район (аймака)"</t>
  </si>
  <si>
    <t>111</t>
  </si>
  <si>
    <t>119</t>
  </si>
  <si>
    <t>Защита населения и территории от последствий чрезвычайных ситуаций природного и техногенного характера,пожарная безопасность</t>
  </si>
  <si>
    <t>Защита населения и территории от чрезвычайных ситуаций природного и техногенного характера,пожарная безопасность</t>
  </si>
  <si>
    <t>240</t>
  </si>
  <si>
    <t>Подпрограмма "Устойчивое развитие систем жизнеобеспечения</t>
  </si>
  <si>
    <t>Основные мероприятия "Защита населения и территории от чрезвычайных ситуаций природного и техногенного характера, пожарная безопасность"</t>
  </si>
  <si>
    <t>01 1 03 00000</t>
  </si>
  <si>
    <t>Подпрограмма "Развитие социально-культурной сферы"</t>
  </si>
  <si>
    <t>01 2 02 00000</t>
  </si>
  <si>
    <t>Основное мероприятие "Защита населения и территории от чрезвычайных ситуаций природного и техногенного характера,пожарная безопасность"</t>
  </si>
  <si>
    <t>Администрация Коргонского сельского поселения</t>
  </si>
  <si>
    <t>811</t>
  </si>
  <si>
    <t>99 0 00 01100</t>
  </si>
  <si>
    <t>99 0 00 01000</t>
  </si>
  <si>
    <t>01 0 Я0 02100</t>
  </si>
  <si>
    <t>01 0 Я0 02110</t>
  </si>
  <si>
    <t>Непрограммные направления деятельности администрации Коргонского сельского поселения</t>
  </si>
  <si>
    <t>Обеспечивающая подпрограмма "Повышение эффективности управления в администрации Коргонского сельского поселения"</t>
  </si>
  <si>
    <t>Материально-техническое обеспечение администрации Коргонского сельского поселения</t>
  </si>
  <si>
    <t>Организация мероприятий по защите населения и территории МО Коргонского сельского поселения "Комплексное развитие территории сельского поселения ( в т.ч. МКУ ГО ЧС и ЕДДС),</t>
  </si>
  <si>
    <t xml:space="preserve">Основное мероприятие "Развитие и модернизация инженерной инфраструктуры для защиты населения от наводнений МО Коргонского сельского поселения </t>
  </si>
  <si>
    <t>Основное мероприятие  "Развитие и модернизация инфраструктуры по хранению и переработки ТБО и ЖБО МО Коргонского сельского поселения "</t>
  </si>
  <si>
    <t>Основное мероприятие"Повышение уровня благоустройства территории в рамках подпрограммы "Устойчивое развитие систем жизнеобеспечения" муниципальной программы Коргонского сельского поселения "Комплексное развитие территории сельского поселения"</t>
  </si>
  <si>
    <t>Осное мероприятие "Развитие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Коргонского сельского поселения"</t>
  </si>
  <si>
    <t>Предоставление культурно-досуговых услуг в рамках подпрограммы «Развитие социально-культурной сферы» муниципальной программы Коргонского сельского поселения  «Комплексное развитие территории сельского поселения»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</si>
  <si>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Коргонского сельского поселения  «Комплексное развитие территории сельского поселения»</t>
  </si>
  <si>
    <t>Основное мероприятие"Развитие физической культуры и спорта в рамках подпрограммы "Развитие социально-культурной сферы" муниципальной программы Коргонского сельского поселения "Комплексное развитие территории сельского поселения"</t>
  </si>
  <si>
    <t>01 1 01 00000</t>
  </si>
  <si>
    <t>Высшее должностное лицоКоргонского сельского поселения</t>
  </si>
  <si>
    <t xml:space="preserve"> "Развитие и модернизация инженерной инфраструктуры для защиты населения от наводнений МО Коргонского сельского поселения </t>
  </si>
  <si>
    <t xml:space="preserve"> Основное мероприятие  "Развитие и модернизация инфраструктуры по хранению и переработки ТБО и ЖБО МО Коргонского сельского поселения "</t>
  </si>
  <si>
    <t>Основное мероприятие"Повышение уровня благоустройства территории в рамках подпрограммы "Устойчивое развитие систем жизнеобеспечения" муниципальной программы Коргонского сельского поселения "Комплексное развитие территории сельского поселения</t>
  </si>
  <si>
    <t>Основное мероприятие "Развитие культуры и молодежной политики в рамках подпрограммы "Развитие социально-культурной сферы" муниципальной программы "Комплексное развитие территории Коргонского сельского поселения"</t>
  </si>
  <si>
    <t>Коргонское сельское поселение</t>
  </si>
  <si>
    <t>Муниципальная программа Коргонского сельского поселения «Комплексное развитие территории сельского поселения»</t>
  </si>
  <si>
    <t>Закупка энергетических ресурсов</t>
  </si>
  <si>
    <t>247</t>
  </si>
  <si>
    <t>99 0 00 01190</t>
  </si>
  <si>
    <t>Уплата прочих налогов,сборов</t>
  </si>
  <si>
    <t>Уплата иных платежей</t>
  </si>
  <si>
    <t>852</t>
  </si>
  <si>
    <t>853</t>
  </si>
  <si>
    <t>99 0 00 01К00</t>
  </si>
  <si>
    <t>99 0 00 45300</t>
  </si>
  <si>
    <t>Изменения (+/-)</t>
  </si>
  <si>
    <t>1.5.</t>
  </si>
  <si>
    <t>7</t>
  </si>
  <si>
    <t>99 0 00 00000</t>
  </si>
  <si>
    <t>Приложение 9</t>
  </si>
  <si>
    <t>1.5</t>
  </si>
  <si>
    <t>Непрограммные расходы</t>
  </si>
  <si>
    <t>Приложение  3
к решению «О бюджете 
муниципального образования Коргонское сельское поселение на 2023 год и на плановый период 2024 и 2025 годов»</t>
  </si>
  <si>
    <t>Распределение
бюджетных ассигнований по разделам, подразделам классификации расходов бюджета муниципального образования Коргонское сельское поселение  на 2023 год</t>
  </si>
  <si>
    <t>07</t>
  </si>
  <si>
    <t>Специальные расходы</t>
  </si>
  <si>
    <t>800</t>
  </si>
  <si>
    <t>880</t>
  </si>
  <si>
    <t>Приложение5
к решению «О бюджете 
муниципального образования Коргонское сельское поселение
на 2023 год и на плановый 
период 2024 и 2025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</si>
  <si>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 Коргонское сельское поселение  на 2023 год</t>
  </si>
  <si>
    <t>Ведомственная структура расходов бюджета муниципального образования Коргонское сельское поселение" на 2023 год</t>
  </si>
  <si>
    <t>1.6.</t>
  </si>
  <si>
    <t>на 2023 год и на плановый</t>
  </si>
  <si>
    <t>период 2024 и 2025 годов»</t>
  </si>
  <si>
    <t>муниципальных программ на 2023 год</t>
  </si>
  <si>
    <t>4.3.</t>
  </si>
  <si>
    <t>12</t>
  </si>
  <si>
    <t>99 0 00 01Ф00</t>
  </si>
  <si>
    <t>Код бюджетной классификации</t>
  </si>
  <si>
    <t>Дефицит бюджета</t>
  </si>
  <si>
    <t>в том числе: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</si>
  <si>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</si>
  <si>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</si>
  <si>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 xml:space="preserve">Источники финансирования дефицита  бюджета муниципального образования Коргонское сельское поселение                                                       на 2023 год </t>
  </si>
  <si>
    <t>000 01 00 00 00 00 0000 000</t>
  </si>
  <si>
    <t xml:space="preserve">  000 01 05 00 00 00 0000 500 </t>
  </si>
  <si>
    <t>Увеличение остатков средств бюджета</t>
  </si>
  <si>
    <t>в т.ч. целевых средств</t>
  </si>
  <si>
    <t>нецелевых средств</t>
  </si>
  <si>
    <t>Уменьшение остатков средств бюджета</t>
  </si>
  <si>
    <t xml:space="preserve">  000 01 05 00 00 00 0000 600 </t>
  </si>
  <si>
    <t>Приложение 1                                                                 к решению " О внесении изменения бюджет муниципального образования Коргонское сельское поселение на 2023 год и на плановый период 2024-2025 годы</t>
  </si>
  <si>
    <t>99 0 00 05190</t>
  </si>
  <si>
    <t>Уплата прочих налогов, сборов и иных платежей</t>
  </si>
  <si>
    <t>Приложение  2
к решению «О внесении изменений и дополнений в бюджет 
муниципального образования Коргонское сельское поселение на 2023 год и на плановый период 2024 и 2025 годов»</t>
  </si>
  <si>
    <t>Приложение 3
к решению «О внесении изменений и дополнений в бюджет 
муниципального образования Коргонское сельское поселение
на 2023 год и на плановый 
период 2024 и 2025 годов»</t>
  </si>
  <si>
    <t>Приложение 7                                                                                                                       к решению о бюджете муниципального образования Коргонское сельское поселение на 2023 год и на плановый перид 2024-2025 годов</t>
  </si>
  <si>
    <t>Приложение 4                                                                                                                      к решению "О внесении изменений и дополнений в бюджет муниципального образования Коргонское сельское поселение на 2023 год и на плановый перид 2024-2025 годов</t>
  </si>
  <si>
    <t>Изменения (+;-)</t>
  </si>
  <si>
    <t>Приложение 5</t>
  </si>
  <si>
    <t xml:space="preserve">к решению «О внесении </t>
  </si>
  <si>
    <t>изменений и дополнений в бюджет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</si>
</sst>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3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9" fillId="0" borderId="0" applyNumberFormat="0" applyFont="0" applyFill="0" applyBorder="0" applyAlignment="0" applyProtection="0">
      <alignment vertical="top"/>
    </xf>
    <xf numFmtId="0" fontId="2" fillId="0" borderId="0"/>
    <xf numFmtId="0" fontId="20" fillId="0" borderId="0">
      <alignment vertical="top"/>
    </xf>
    <xf numFmtId="0" fontId="35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/>
    <xf numFmtId="0" fontId="14" fillId="0" borderId="0" xfId="0" applyFont="1" applyAlignment="1">
      <alignment horizontal="right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/>
    <xf numFmtId="0" fontId="4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25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0" xfId="0" applyFont="1" applyFill="1"/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6" fontId="8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166" fontId="4" fillId="0" borderId="0" xfId="0" applyNumberFormat="1" applyFont="1" applyAlignment="1">
      <alignment horizontal="right" wrapText="1"/>
    </xf>
    <xf numFmtId="0" fontId="7" fillId="0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justify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justify" vertical="center"/>
    </xf>
    <xf numFmtId="0" fontId="23" fillId="0" borderId="0" xfId="0" applyFont="1" applyAlignment="1">
      <alignment vertical="top" wrapText="1"/>
    </xf>
    <xf numFmtId="49" fontId="23" fillId="0" borderId="0" xfId="0" applyNumberFormat="1" applyFont="1" applyAlignment="1">
      <alignment horizontal="center" vertical="top" wrapText="1"/>
    </xf>
    <xf numFmtId="0" fontId="2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/>
    <xf numFmtId="0" fontId="32" fillId="0" borderId="0" xfId="0" applyFont="1" applyAlignment="1"/>
    <xf numFmtId="0" fontId="4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6" fillId="0" borderId="0" xfId="0" applyFont="1" applyFill="1" applyBorder="1" applyAlignment="1"/>
    <xf numFmtId="0" fontId="5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49" fontId="5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/>
    </xf>
    <xf numFmtId="0" fontId="0" fillId="0" borderId="0" xfId="0"/>
    <xf numFmtId="0" fontId="6" fillId="0" borderId="1" xfId="0" applyFont="1" applyFill="1" applyBorder="1" applyAlignment="1">
      <alignment horizontal="right"/>
    </xf>
    <xf numFmtId="166" fontId="22" fillId="0" borderId="0" xfId="0" applyNumberFormat="1" applyFont="1"/>
    <xf numFmtId="166" fontId="7" fillId="0" borderId="0" xfId="0" applyNumberFormat="1" applyFont="1" applyFill="1" applyBorder="1" applyAlignment="1">
      <alignment horizontal="center" vertical="top" wrapText="1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top" wrapText="1"/>
    </xf>
    <xf numFmtId="166" fontId="28" fillId="0" borderId="0" xfId="0" applyNumberFormat="1" applyFont="1" applyFill="1" applyBorder="1" applyAlignment="1">
      <alignment horizontal="center" vertical="top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9" fillId="0" borderId="0" xfId="0" applyFont="1" applyFill="1" applyAlignment="1">
      <alignment horizontal="left" vertical="top"/>
    </xf>
    <xf numFmtId="0" fontId="23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8" fillId="2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/>
    </xf>
    <xf numFmtId="0" fontId="34" fillId="0" borderId="4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vertical="center"/>
    </xf>
    <xf numFmtId="1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 shrinkToFit="1"/>
    </xf>
    <xf numFmtId="0" fontId="7" fillId="3" borderId="2" xfId="0" applyFont="1" applyFill="1" applyBorder="1" applyAlignment="1">
      <alignment horizontal="justify" vertical="center" wrapText="1" shrinkToFit="1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7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36" fillId="0" borderId="8" xfId="0" applyFont="1" applyBorder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165" fontId="4" fillId="0" borderId="0" xfId="9" applyNumberFormat="1" applyFont="1" applyFill="1" applyAlignment="1">
      <alignment horizontal="right"/>
    </xf>
    <xf numFmtId="0" fontId="7" fillId="0" borderId="2" xfId="0" applyFont="1" applyFill="1" applyBorder="1"/>
    <xf numFmtId="165" fontId="8" fillId="0" borderId="2" xfId="9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/>
    </xf>
    <xf numFmtId="49" fontId="7" fillId="0" borderId="2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justify"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top"/>
    </xf>
    <xf numFmtId="0" fontId="24" fillId="0" borderId="2" xfId="0" applyFont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34" fillId="0" borderId="4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6" fillId="0" borderId="1" xfId="0" applyFont="1" applyFill="1" applyBorder="1" applyAlignment="1">
      <alignment horizontal="right"/>
    </xf>
    <xf numFmtId="0" fontId="29" fillId="0" borderId="0" xfId="0" applyFont="1" applyFill="1" applyAlignment="1">
      <alignment horizontal="center" vertical="top" wrapText="1"/>
    </xf>
    <xf numFmtId="166" fontId="8" fillId="0" borderId="2" xfId="0" applyNumberFormat="1" applyFont="1" applyFill="1" applyBorder="1" applyAlignment="1">
      <alignment horizontal="center" vertical="top"/>
    </xf>
    <xf numFmtId="166" fontId="22" fillId="0" borderId="2" xfId="0" applyNumberFormat="1" applyFont="1" applyBorder="1"/>
    <xf numFmtId="0" fontId="7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top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81" zoomScaleSheetLayoutView="81" workbookViewId="0">
      <selection activeCell="A2" sqref="A2:C2"/>
    </sheetView>
  </sheetViews>
  <sheetFormatPr defaultRowHeight="13.2"/>
  <cols>
    <col min="1" max="1" width="69.44140625" customWidth="1"/>
    <col min="2" max="2" width="38.21875" customWidth="1"/>
    <col min="3" max="3" width="38.44140625" customWidth="1"/>
  </cols>
  <sheetData>
    <row r="1" spans="1:3" ht="94.8" customHeight="1">
      <c r="A1" s="144"/>
      <c r="B1" s="145"/>
      <c r="C1" s="146" t="s">
        <v>330</v>
      </c>
    </row>
    <row r="2" spans="1:3" ht="33.6" customHeight="1">
      <c r="A2" s="158" t="s">
        <v>322</v>
      </c>
      <c r="B2" s="158"/>
      <c r="C2" s="158"/>
    </row>
    <row r="3" spans="1:3" ht="15.6">
      <c r="A3" s="144"/>
      <c r="B3" s="145"/>
      <c r="C3" s="147" t="s">
        <v>205</v>
      </c>
    </row>
    <row r="4" spans="1:3" ht="34.200000000000003" customHeight="1">
      <c r="A4" s="148"/>
      <c r="B4" s="23" t="s">
        <v>317</v>
      </c>
      <c r="C4" s="149" t="s">
        <v>66</v>
      </c>
    </row>
    <row r="5" spans="1:3" ht="18">
      <c r="A5" s="150" t="s">
        <v>318</v>
      </c>
      <c r="B5" s="151"/>
      <c r="C5" s="166">
        <v>606.29999999999995</v>
      </c>
    </row>
    <row r="6" spans="1:3" ht="35.4" customHeight="1">
      <c r="A6" s="154" t="s">
        <v>320</v>
      </c>
      <c r="B6" s="21"/>
      <c r="C6" s="166"/>
    </row>
    <row r="7" spans="1:3" ht="36.6" customHeight="1">
      <c r="A7" s="153" t="s">
        <v>321</v>
      </c>
      <c r="B7" s="156" t="s">
        <v>323</v>
      </c>
      <c r="C7" s="166">
        <v>606.29999999999995</v>
      </c>
    </row>
    <row r="8" spans="1:3" ht="18">
      <c r="A8" s="139" t="s">
        <v>319</v>
      </c>
      <c r="B8" s="157"/>
      <c r="C8" s="167"/>
    </row>
    <row r="9" spans="1:3" ht="37.799999999999997" customHeight="1">
      <c r="A9" s="155" t="s">
        <v>320</v>
      </c>
      <c r="B9" s="156" t="s">
        <v>324</v>
      </c>
      <c r="C9" s="91">
        <f>C10-C13</f>
        <v>606.29868999999997</v>
      </c>
    </row>
    <row r="10" spans="1:3" ht="18">
      <c r="A10" s="139" t="s">
        <v>325</v>
      </c>
      <c r="B10" s="152" t="s">
        <v>324</v>
      </c>
      <c r="C10" s="91">
        <v>607.09209999999996</v>
      </c>
    </row>
    <row r="11" spans="1:3" ht="18">
      <c r="A11" s="139" t="s">
        <v>326</v>
      </c>
      <c r="B11" s="139"/>
      <c r="C11" s="91">
        <v>0</v>
      </c>
    </row>
    <row r="12" spans="1:3" ht="18">
      <c r="A12" s="139" t="s">
        <v>327</v>
      </c>
      <c r="B12" s="139"/>
      <c r="C12" s="91">
        <v>0</v>
      </c>
    </row>
    <row r="13" spans="1:3" ht="18">
      <c r="A13" s="139" t="s">
        <v>328</v>
      </c>
      <c r="B13" s="152" t="s">
        <v>329</v>
      </c>
      <c r="C13" s="91">
        <v>0.79340999999999995</v>
      </c>
    </row>
    <row r="14" spans="1:3" ht="17.399999999999999">
      <c r="A14" s="21"/>
      <c r="B14" s="21"/>
      <c r="C14" s="21"/>
    </row>
  </sheetData>
  <mergeCells count="1">
    <mergeCell ref="A2:C2"/>
  </mergeCells>
  <pageMargins left="0.7" right="0.7" top="0.75" bottom="0.75" header="0.3" footer="0.3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view="pageBreakPreview" topLeftCell="A22" zoomScaleNormal="90" zoomScaleSheetLayoutView="100" workbookViewId="0">
      <selection activeCell="A2" sqref="A2:D2"/>
    </sheetView>
  </sheetViews>
  <sheetFormatPr defaultRowHeight="13.2"/>
  <cols>
    <col min="1" max="1" width="89" style="6" customWidth="1"/>
    <col min="2" max="2" width="13.5546875" style="3" customWidth="1"/>
    <col min="3" max="3" width="12.6640625" style="3" customWidth="1"/>
    <col min="4" max="4" width="15.33203125" style="5" customWidth="1"/>
    <col min="5" max="5" width="20" style="2" customWidth="1"/>
  </cols>
  <sheetData>
    <row r="1" spans="1:7" s="129" customFormat="1" ht="50.4" customHeight="1">
      <c r="A1" s="160" t="s">
        <v>333</v>
      </c>
      <c r="B1" s="160"/>
      <c r="C1" s="160"/>
      <c r="D1" s="160"/>
      <c r="E1" s="2"/>
    </row>
    <row r="2" spans="1:7" ht="50.4" customHeight="1">
      <c r="A2" s="160" t="s">
        <v>301</v>
      </c>
      <c r="B2" s="160"/>
      <c r="C2" s="160"/>
      <c r="D2" s="160"/>
      <c r="E2" s="82"/>
    </row>
    <row r="3" spans="1:7" ht="12" customHeight="1">
      <c r="D3" s="9"/>
      <c r="E3" s="9"/>
    </row>
    <row r="4" spans="1:7" ht="64.5" customHeight="1">
      <c r="A4" s="159" t="s">
        <v>302</v>
      </c>
      <c r="B4" s="159"/>
      <c r="C4" s="159"/>
      <c r="D4" s="159"/>
      <c r="E4" s="83"/>
      <c r="F4" s="8"/>
      <c r="G4" s="1"/>
    </row>
    <row r="5" spans="1:7" s="7" customFormat="1" ht="15.6">
      <c r="A5" s="8"/>
      <c r="B5" s="19"/>
      <c r="C5" s="19"/>
      <c r="D5" s="79" t="s">
        <v>205</v>
      </c>
      <c r="E5" s="8"/>
      <c r="F5" s="1"/>
    </row>
    <row r="6" spans="1:7" s="31" customFormat="1" ht="72" customHeight="1">
      <c r="A6" s="25" t="s">
        <v>105</v>
      </c>
      <c r="B6" s="25" t="s">
        <v>207</v>
      </c>
      <c r="C6" s="44" t="s">
        <v>294</v>
      </c>
      <c r="D6" s="25" t="s">
        <v>66</v>
      </c>
    </row>
    <row r="7" spans="1:7" s="31" customFormat="1" ht="18">
      <c r="A7" s="25">
        <v>1</v>
      </c>
      <c r="B7" s="30">
        <v>2</v>
      </c>
      <c r="C7" s="25">
        <v>3</v>
      </c>
      <c r="D7" s="25">
        <v>4</v>
      </c>
    </row>
    <row r="8" spans="1:7" s="21" customFormat="1" ht="26.25" customHeight="1">
      <c r="A8" s="40" t="s">
        <v>104</v>
      </c>
      <c r="B8" s="67" t="s">
        <v>113</v>
      </c>
      <c r="C8" s="41">
        <f>C9+C11+C15+C16+C17+C18</f>
        <v>278.5</v>
      </c>
      <c r="D8" s="41">
        <f>D9+D11+D15+D16+D17+D18</f>
        <v>2636.74388</v>
      </c>
      <c r="E8" s="94"/>
    </row>
    <row r="9" spans="1:7" s="21" customFormat="1" ht="35.4" customHeight="1">
      <c r="A9" s="26" t="s">
        <v>103</v>
      </c>
      <c r="B9" s="38" t="s">
        <v>194</v>
      </c>
      <c r="C9" s="42">
        <v>0</v>
      </c>
      <c r="D9" s="42">
        <v>511.73399999999998</v>
      </c>
    </row>
    <row r="10" spans="1:7" s="21" customFormat="1" ht="0.75" hidden="1" customHeight="1">
      <c r="A10" s="26" t="s">
        <v>102</v>
      </c>
      <c r="B10" s="38" t="s">
        <v>114</v>
      </c>
      <c r="C10" s="118"/>
      <c r="D10" s="118"/>
    </row>
    <row r="11" spans="1:7" s="21" customFormat="1" ht="54">
      <c r="A11" s="26" t="s">
        <v>98</v>
      </c>
      <c r="B11" s="38" t="s">
        <v>115</v>
      </c>
      <c r="C11" s="42">
        <v>0</v>
      </c>
      <c r="D11" s="42">
        <v>1748.9760000000001</v>
      </c>
    </row>
    <row r="12" spans="1:7" s="21" customFormat="1" ht="18" hidden="1">
      <c r="A12" s="26" t="s">
        <v>96</v>
      </c>
      <c r="B12" s="38" t="s">
        <v>117</v>
      </c>
      <c r="C12" s="42"/>
      <c r="D12" s="42"/>
    </row>
    <row r="13" spans="1:7" s="21" customFormat="1" ht="0.75" hidden="1" customHeight="1">
      <c r="A13" s="26" t="s">
        <v>96</v>
      </c>
      <c r="B13" s="38" t="s">
        <v>117</v>
      </c>
      <c r="C13" s="118"/>
      <c r="D13" s="118"/>
    </row>
    <row r="14" spans="1:7" s="21" customFormat="1" ht="18.75" hidden="1" customHeight="1">
      <c r="A14" s="26"/>
      <c r="B14" s="38"/>
      <c r="C14" s="118"/>
      <c r="D14" s="118"/>
    </row>
    <row r="15" spans="1:7" s="21" customFormat="1" ht="24" customHeight="1">
      <c r="A15" s="26" t="s">
        <v>95</v>
      </c>
      <c r="B15" s="38" t="s">
        <v>118</v>
      </c>
      <c r="C15" s="42">
        <v>0</v>
      </c>
      <c r="D15" s="42">
        <v>2</v>
      </c>
    </row>
    <row r="16" spans="1:7" s="21" customFormat="1" ht="41.4" customHeight="1">
      <c r="A16" s="141" t="s">
        <v>97</v>
      </c>
      <c r="B16" s="38" t="s">
        <v>116</v>
      </c>
      <c r="C16" s="42">
        <v>0</v>
      </c>
      <c r="D16" s="42">
        <v>1</v>
      </c>
    </row>
    <row r="17" spans="1:4" s="21" customFormat="1" ht="24" customHeight="1">
      <c r="A17" s="131" t="s">
        <v>96</v>
      </c>
      <c r="B17" s="38" t="s">
        <v>117</v>
      </c>
      <c r="C17" s="42">
        <v>0</v>
      </c>
      <c r="D17" s="42">
        <v>84.233879999999999</v>
      </c>
    </row>
    <row r="18" spans="1:4" s="21" customFormat="1" ht="19.8" customHeight="1">
      <c r="A18" s="26" t="s">
        <v>94</v>
      </c>
      <c r="B18" s="38" t="s">
        <v>119</v>
      </c>
      <c r="C18" s="42">
        <v>278.5</v>
      </c>
      <c r="D18" s="42">
        <v>288.8</v>
      </c>
    </row>
    <row r="19" spans="1:4" s="21" customFormat="1" ht="24" customHeight="1">
      <c r="A19" s="40" t="s">
        <v>93</v>
      </c>
      <c r="B19" s="67" t="s">
        <v>120</v>
      </c>
      <c r="C19" s="41">
        <f>C20</f>
        <v>0</v>
      </c>
      <c r="D19" s="41">
        <f>D20</f>
        <v>123.6</v>
      </c>
    </row>
    <row r="20" spans="1:4" s="21" customFormat="1" ht="22.2" customHeight="1">
      <c r="A20" s="26" t="s">
        <v>121</v>
      </c>
      <c r="B20" s="38" t="s">
        <v>122</v>
      </c>
      <c r="C20" s="42">
        <v>0</v>
      </c>
      <c r="D20" s="42">
        <v>123.6</v>
      </c>
    </row>
    <row r="21" spans="1:4" s="21" customFormat="1" ht="18" hidden="1">
      <c r="A21" s="26" t="s">
        <v>123</v>
      </c>
      <c r="B21" s="38" t="s">
        <v>124</v>
      </c>
      <c r="C21" s="118"/>
      <c r="D21" s="118"/>
    </row>
    <row r="22" spans="1:4" s="21" customFormat="1" ht="36.6" customHeight="1">
      <c r="A22" s="40" t="s">
        <v>92</v>
      </c>
      <c r="B22" s="67" t="s">
        <v>125</v>
      </c>
      <c r="C22" s="41">
        <f>C25</f>
        <v>4</v>
      </c>
      <c r="D22" s="41">
        <f>D25</f>
        <v>4</v>
      </c>
    </row>
    <row r="23" spans="1:4" s="21" customFormat="1" ht="2.4" hidden="1" customHeight="1">
      <c r="A23" s="26" t="s">
        <v>91</v>
      </c>
      <c r="B23" s="38" t="s">
        <v>126</v>
      </c>
      <c r="C23" s="118"/>
      <c r="D23" s="118"/>
    </row>
    <row r="24" spans="1:4" s="21" customFormat="1" ht="29.25" hidden="1" customHeight="1">
      <c r="A24" s="26" t="s">
        <v>195</v>
      </c>
      <c r="B24" s="38" t="s">
        <v>196</v>
      </c>
      <c r="C24" s="118"/>
      <c r="D24" s="118"/>
    </row>
    <row r="25" spans="1:4" s="21" customFormat="1" ht="36.75" customHeight="1">
      <c r="A25" s="26" t="s">
        <v>251</v>
      </c>
      <c r="B25" s="38" t="s">
        <v>127</v>
      </c>
      <c r="C25" s="42">
        <v>4</v>
      </c>
      <c r="D25" s="42">
        <v>4</v>
      </c>
    </row>
    <row r="26" spans="1:4" s="21" customFormat="1" ht="1.5" hidden="1" customHeight="1">
      <c r="A26" s="26" t="s">
        <v>90</v>
      </c>
      <c r="B26" s="38" t="s">
        <v>127</v>
      </c>
      <c r="C26" s="118">
        <v>0</v>
      </c>
      <c r="D26" s="118">
        <v>0</v>
      </c>
    </row>
    <row r="27" spans="1:4" s="21" customFormat="1" ht="28.5" hidden="1" customHeight="1">
      <c r="A27" s="26" t="s">
        <v>128</v>
      </c>
      <c r="B27" s="38" t="s">
        <v>129</v>
      </c>
      <c r="C27" s="118"/>
      <c r="D27" s="118"/>
    </row>
    <row r="28" spans="1:4" s="21" customFormat="1" ht="28.5" customHeight="1">
      <c r="A28" s="40" t="s">
        <v>89</v>
      </c>
      <c r="B28" s="67" t="s">
        <v>130</v>
      </c>
      <c r="C28" s="41">
        <f>C30+C36+C37</f>
        <v>4</v>
      </c>
      <c r="D28" s="41">
        <f>D30+D36+D37</f>
        <v>404.416</v>
      </c>
    </row>
    <row r="29" spans="1:4" s="21" customFormat="1" ht="1.5" hidden="1" customHeight="1">
      <c r="A29" s="26" t="s">
        <v>88</v>
      </c>
      <c r="B29" s="38" t="s">
        <v>131</v>
      </c>
      <c r="C29" s="118"/>
      <c r="D29" s="118"/>
    </row>
    <row r="30" spans="1:4" s="21" customFormat="1" ht="18" customHeight="1">
      <c r="A30" s="26" t="s">
        <v>87</v>
      </c>
      <c r="B30" s="38" t="s">
        <v>132</v>
      </c>
      <c r="C30" s="42">
        <v>4</v>
      </c>
      <c r="D30" s="42">
        <v>4</v>
      </c>
    </row>
    <row r="31" spans="1:4" s="21" customFormat="1" ht="0.75" hidden="1" customHeight="1">
      <c r="A31" s="26" t="s">
        <v>133</v>
      </c>
      <c r="B31" s="38" t="s">
        <v>134</v>
      </c>
      <c r="C31" s="118"/>
      <c r="D31" s="118"/>
    </row>
    <row r="32" spans="1:4" s="21" customFormat="1" ht="24.75" hidden="1" customHeight="1">
      <c r="A32" s="26" t="s">
        <v>135</v>
      </c>
      <c r="B32" s="38" t="s">
        <v>136</v>
      </c>
      <c r="C32" s="118"/>
      <c r="D32" s="118"/>
    </row>
    <row r="33" spans="1:4" s="21" customFormat="1" ht="27.75" hidden="1" customHeight="1">
      <c r="A33" s="26" t="s">
        <v>137</v>
      </c>
      <c r="B33" s="38" t="s">
        <v>138</v>
      </c>
      <c r="C33" s="42">
        <f>'3'!F55</f>
        <v>0</v>
      </c>
      <c r="D33" s="42">
        <f>'3'!H55</f>
        <v>4</v>
      </c>
    </row>
    <row r="34" spans="1:4" s="21" customFormat="1" ht="25.5" hidden="1" customHeight="1">
      <c r="A34" s="26" t="s">
        <v>139</v>
      </c>
      <c r="B34" s="38" t="s">
        <v>140</v>
      </c>
      <c r="C34" s="118"/>
      <c r="D34" s="118"/>
    </row>
    <row r="35" spans="1:4" s="21" customFormat="1" ht="33" hidden="1" customHeight="1">
      <c r="A35" s="26" t="s">
        <v>86</v>
      </c>
      <c r="B35" s="38" t="s">
        <v>141</v>
      </c>
      <c r="C35" s="118"/>
      <c r="D35" s="118"/>
    </row>
    <row r="36" spans="1:4" s="21" customFormat="1" ht="23.25" customHeight="1">
      <c r="A36" s="26" t="s">
        <v>137</v>
      </c>
      <c r="B36" s="38" t="s">
        <v>138</v>
      </c>
      <c r="C36" s="42">
        <v>0</v>
      </c>
      <c r="D36" s="42">
        <v>399.416</v>
      </c>
    </row>
    <row r="37" spans="1:4" s="21" customFormat="1" ht="23.25" customHeight="1">
      <c r="A37" s="26" t="s">
        <v>86</v>
      </c>
      <c r="B37" s="38" t="s">
        <v>141</v>
      </c>
      <c r="C37" s="42">
        <v>0</v>
      </c>
      <c r="D37" s="42">
        <v>1</v>
      </c>
    </row>
    <row r="38" spans="1:4" s="21" customFormat="1" ht="26.25" customHeight="1">
      <c r="A38" s="40" t="s">
        <v>85</v>
      </c>
      <c r="B38" s="67" t="s">
        <v>142</v>
      </c>
      <c r="C38" s="41">
        <f>C40+C41</f>
        <v>30</v>
      </c>
      <c r="D38" s="41">
        <f>D40+D41</f>
        <v>30</v>
      </c>
    </row>
    <row r="39" spans="1:4" s="21" customFormat="1" ht="18" hidden="1">
      <c r="A39" s="26" t="s">
        <v>84</v>
      </c>
      <c r="B39" s="38" t="s">
        <v>143</v>
      </c>
      <c r="C39" s="118"/>
      <c r="D39" s="118"/>
    </row>
    <row r="40" spans="1:4" s="21" customFormat="1" ht="23.4" customHeight="1">
      <c r="A40" s="26" t="s">
        <v>83</v>
      </c>
      <c r="B40" s="38" t="s">
        <v>144</v>
      </c>
      <c r="C40" s="42">
        <v>15</v>
      </c>
      <c r="D40" s="42">
        <v>15</v>
      </c>
    </row>
    <row r="41" spans="1:4" s="21" customFormat="1" ht="27" customHeight="1">
      <c r="A41" s="26" t="s">
        <v>82</v>
      </c>
      <c r="B41" s="38" t="s">
        <v>145</v>
      </c>
      <c r="C41" s="42">
        <v>15</v>
      </c>
      <c r="D41" s="42">
        <v>15</v>
      </c>
    </row>
    <row r="42" spans="1:4" s="21" customFormat="1" ht="26.25" hidden="1" customHeight="1">
      <c r="A42" s="26" t="s">
        <v>81</v>
      </c>
      <c r="B42" s="38" t="s">
        <v>146</v>
      </c>
      <c r="C42" s="118"/>
      <c r="D42" s="118"/>
    </row>
    <row r="43" spans="1:4" s="21" customFormat="1" ht="26.25" hidden="1" customHeight="1">
      <c r="A43" s="26" t="s">
        <v>147</v>
      </c>
      <c r="B43" s="38" t="s">
        <v>148</v>
      </c>
      <c r="C43" s="118"/>
      <c r="D43" s="118"/>
    </row>
    <row r="44" spans="1:4" s="21" customFormat="1" ht="18" hidden="1">
      <c r="A44" s="26" t="s">
        <v>149</v>
      </c>
      <c r="B44" s="38" t="s">
        <v>150</v>
      </c>
      <c r="C44" s="118"/>
      <c r="D44" s="118"/>
    </row>
    <row r="45" spans="1:4" s="21" customFormat="1" ht="18" hidden="1">
      <c r="A45" s="26" t="s">
        <v>80</v>
      </c>
      <c r="B45" s="38" t="s">
        <v>151</v>
      </c>
      <c r="C45" s="118"/>
      <c r="D45" s="118"/>
    </row>
    <row r="46" spans="1:4" s="21" customFormat="1" ht="18" hidden="1">
      <c r="A46" s="26" t="s">
        <v>79</v>
      </c>
      <c r="B46" s="38" t="s">
        <v>152</v>
      </c>
      <c r="C46" s="118"/>
      <c r="D46" s="118"/>
    </row>
    <row r="47" spans="1:4" s="21" customFormat="1" ht="18" hidden="1">
      <c r="A47" s="26" t="s">
        <v>78</v>
      </c>
      <c r="B47" s="38" t="s">
        <v>153</v>
      </c>
      <c r="C47" s="118"/>
      <c r="D47" s="118"/>
    </row>
    <row r="48" spans="1:4" s="21" customFormat="1" ht="18" hidden="1">
      <c r="A48" s="26" t="s">
        <v>77</v>
      </c>
      <c r="B48" s="38" t="s">
        <v>154</v>
      </c>
      <c r="C48" s="118"/>
      <c r="D48" s="118"/>
    </row>
    <row r="49" spans="1:4" s="21" customFormat="1" ht="18" hidden="1">
      <c r="A49" s="26" t="s">
        <v>76</v>
      </c>
      <c r="B49" s="38" t="s">
        <v>155</v>
      </c>
      <c r="C49" s="118"/>
      <c r="D49" s="118"/>
    </row>
    <row r="50" spans="1:4" s="21" customFormat="1" ht="18" hidden="1">
      <c r="A50" s="26" t="s">
        <v>75</v>
      </c>
      <c r="B50" s="38" t="s">
        <v>156</v>
      </c>
      <c r="C50" s="118"/>
      <c r="D50" s="118"/>
    </row>
    <row r="51" spans="1:4" s="21" customFormat="1" ht="27.75" customHeight="1">
      <c r="A51" s="40" t="s">
        <v>197</v>
      </c>
      <c r="B51" s="67" t="s">
        <v>157</v>
      </c>
      <c r="C51" s="41">
        <f>C52</f>
        <v>289.8</v>
      </c>
      <c r="D51" s="41">
        <f>D52</f>
        <v>1069.5620000000001</v>
      </c>
    </row>
    <row r="52" spans="1:4" s="21" customFormat="1" ht="22.5" customHeight="1">
      <c r="A52" s="26" t="s">
        <v>74</v>
      </c>
      <c r="B52" s="38" t="s">
        <v>158</v>
      </c>
      <c r="C52" s="42">
        <v>289.8</v>
      </c>
      <c r="D52" s="42">
        <f>500+279.802+279.1+10.66</f>
        <v>1069.5620000000001</v>
      </c>
    </row>
    <row r="53" spans="1:4" s="21" customFormat="1" ht="18" hidden="1">
      <c r="A53" s="26" t="s">
        <v>198</v>
      </c>
      <c r="B53" s="38" t="s">
        <v>159</v>
      </c>
      <c r="C53" s="118"/>
      <c r="D53" s="118"/>
    </row>
    <row r="54" spans="1:4" s="21" customFormat="1" ht="2.25" hidden="1" customHeight="1">
      <c r="A54" s="40" t="s">
        <v>72</v>
      </c>
      <c r="B54" s="67" t="s">
        <v>160</v>
      </c>
      <c r="C54" s="41">
        <f>C55</f>
        <v>0</v>
      </c>
      <c r="D54" s="41">
        <f>D55</f>
        <v>0</v>
      </c>
    </row>
    <row r="55" spans="1:4" s="21" customFormat="1" ht="36" hidden="1" customHeight="1">
      <c r="A55" s="26" t="s">
        <v>199</v>
      </c>
      <c r="B55" s="38" t="s">
        <v>161</v>
      </c>
      <c r="C55" s="42">
        <f>'3'!F84</f>
        <v>0</v>
      </c>
      <c r="D55" s="42">
        <f>'3'!H84</f>
        <v>0</v>
      </c>
    </row>
    <row r="56" spans="1:4" s="21" customFormat="1" ht="18" hidden="1">
      <c r="A56" s="26" t="s">
        <v>71</v>
      </c>
      <c r="B56" s="38" t="s">
        <v>162</v>
      </c>
      <c r="C56" s="118"/>
      <c r="D56" s="118"/>
    </row>
    <row r="57" spans="1:4" s="21" customFormat="1" ht="18" hidden="1">
      <c r="A57" s="26" t="s">
        <v>70</v>
      </c>
      <c r="B57" s="38" t="s">
        <v>163</v>
      </c>
      <c r="C57" s="118"/>
      <c r="D57" s="118"/>
    </row>
    <row r="58" spans="1:4" s="21" customFormat="1" ht="18" hidden="1">
      <c r="A58" s="26" t="s">
        <v>69</v>
      </c>
      <c r="B58" s="38" t="s">
        <v>164</v>
      </c>
      <c r="C58" s="118"/>
      <c r="D58" s="118"/>
    </row>
    <row r="59" spans="1:4" s="21" customFormat="1" ht="18" hidden="1">
      <c r="A59" s="26" t="s">
        <v>68</v>
      </c>
      <c r="B59" s="38" t="s">
        <v>165</v>
      </c>
      <c r="C59" s="118"/>
      <c r="D59" s="118"/>
    </row>
    <row r="60" spans="1:4" s="21" customFormat="1" ht="23.25" customHeight="1">
      <c r="A60" s="40" t="s">
        <v>166</v>
      </c>
      <c r="B60" s="67" t="s">
        <v>167</v>
      </c>
      <c r="C60" s="41">
        <f>C62</f>
        <v>0</v>
      </c>
      <c r="D60" s="41">
        <f>D62</f>
        <v>788.08</v>
      </c>
    </row>
    <row r="61" spans="1:4" s="21" customFormat="1" ht="18" hidden="1">
      <c r="A61" s="26" t="s">
        <v>168</v>
      </c>
      <c r="B61" s="38" t="s">
        <v>169</v>
      </c>
      <c r="C61" s="118"/>
      <c r="D61" s="118"/>
    </row>
    <row r="62" spans="1:4" s="21" customFormat="1" ht="20.25" customHeight="1">
      <c r="A62" s="26" t="s">
        <v>172</v>
      </c>
      <c r="B62" s="38" t="s">
        <v>173</v>
      </c>
      <c r="C62" s="42">
        <v>0</v>
      </c>
      <c r="D62" s="42">
        <v>788.08</v>
      </c>
    </row>
    <row r="63" spans="1:4" s="21" customFormat="1" ht="0.75" hidden="1" customHeight="1">
      <c r="A63" s="26" t="s">
        <v>170</v>
      </c>
      <c r="B63" s="38" t="s">
        <v>171</v>
      </c>
      <c r="C63" s="118"/>
      <c r="D63" s="118"/>
    </row>
    <row r="64" spans="1:4" s="21" customFormat="1" ht="18" hidden="1">
      <c r="A64" s="26" t="s">
        <v>172</v>
      </c>
      <c r="B64" s="38" t="s">
        <v>173</v>
      </c>
      <c r="C64" s="118"/>
      <c r="D64" s="118"/>
    </row>
    <row r="65" spans="1:5" s="21" customFormat="1" ht="18" hidden="1">
      <c r="A65" s="26" t="s">
        <v>174</v>
      </c>
      <c r="B65" s="38" t="s">
        <v>175</v>
      </c>
      <c r="C65" s="118"/>
      <c r="D65" s="118"/>
    </row>
    <row r="66" spans="1:5" s="21" customFormat="1" ht="18" hidden="1">
      <c r="A66" s="26" t="s">
        <v>200</v>
      </c>
      <c r="B66" s="38" t="s">
        <v>201</v>
      </c>
      <c r="C66" s="118"/>
      <c r="D66" s="118"/>
    </row>
    <row r="67" spans="1:5" s="21" customFormat="1" ht="18" hidden="1">
      <c r="A67" s="26" t="s">
        <v>73</v>
      </c>
      <c r="B67" s="38" t="s">
        <v>176</v>
      </c>
      <c r="C67" s="118"/>
      <c r="D67" s="118"/>
    </row>
    <row r="68" spans="1:5" s="21" customFormat="1" ht="18" hidden="1">
      <c r="A68" s="26" t="s">
        <v>177</v>
      </c>
      <c r="B68" s="38" t="s">
        <v>178</v>
      </c>
      <c r="C68" s="118"/>
      <c r="D68" s="118"/>
    </row>
    <row r="69" spans="1:5" s="21" customFormat="1" ht="18" hidden="1">
      <c r="A69" s="26" t="s">
        <v>202</v>
      </c>
      <c r="B69" s="38" t="s">
        <v>179</v>
      </c>
      <c r="C69" s="118"/>
      <c r="D69" s="118"/>
    </row>
    <row r="70" spans="1:5" s="21" customFormat="1" ht="54" hidden="1">
      <c r="A70" s="26" t="s">
        <v>203</v>
      </c>
      <c r="B70" s="38" t="s">
        <v>180</v>
      </c>
      <c r="C70" s="118"/>
      <c r="D70" s="118"/>
    </row>
    <row r="71" spans="1:5" s="21" customFormat="1" ht="36" hidden="1">
      <c r="A71" s="26" t="s">
        <v>181</v>
      </c>
      <c r="B71" s="38" t="s">
        <v>182</v>
      </c>
      <c r="C71" s="118"/>
      <c r="D71" s="118"/>
    </row>
    <row r="72" spans="1:5" s="21" customFormat="1" ht="18" hidden="1">
      <c r="A72" s="26" t="s">
        <v>191</v>
      </c>
      <c r="B72" s="38" t="s">
        <v>192</v>
      </c>
      <c r="C72" s="118"/>
      <c r="D72" s="118"/>
    </row>
    <row r="73" spans="1:5" s="21" customFormat="1" ht="3" hidden="1" customHeight="1">
      <c r="A73" s="26" t="s">
        <v>204</v>
      </c>
      <c r="B73" s="38" t="s">
        <v>193</v>
      </c>
      <c r="C73" s="118"/>
      <c r="D73" s="118"/>
    </row>
    <row r="74" spans="1:5" s="21" customFormat="1" ht="29.25" customHeight="1">
      <c r="A74" s="119" t="s">
        <v>67</v>
      </c>
      <c r="B74" s="120"/>
      <c r="C74" s="41">
        <f>C60+C51+C38+C28+C22+C19+C8</f>
        <v>606.29999999999995</v>
      </c>
      <c r="D74" s="41">
        <f>D60+D51+D38+D28+D19+D8+D22</f>
        <v>5056.4018800000003</v>
      </c>
    </row>
    <row r="75" spans="1:5" s="21" customFormat="1" ht="18">
      <c r="A75" s="27"/>
      <c r="B75" s="28"/>
      <c r="C75" s="28"/>
      <c r="D75" s="29"/>
      <c r="E75" s="24"/>
    </row>
    <row r="76" spans="1:5" s="21" customFormat="1" ht="18">
      <c r="A76" s="27"/>
      <c r="B76" s="28"/>
      <c r="C76" s="28"/>
      <c r="D76" s="127"/>
      <c r="E76" s="24"/>
    </row>
    <row r="77" spans="1:5" s="21" customFormat="1" ht="18">
      <c r="A77" s="27"/>
      <c r="B77" s="28"/>
      <c r="C77" s="28"/>
      <c r="D77" s="29"/>
      <c r="E77" s="24"/>
    </row>
    <row r="78" spans="1:5" s="21" customFormat="1" ht="18">
      <c r="A78" s="27"/>
      <c r="B78" s="28"/>
      <c r="C78" s="28"/>
      <c r="D78" s="29"/>
      <c r="E78" s="24"/>
    </row>
    <row r="79" spans="1:5" s="21" customFormat="1" ht="18">
      <c r="A79" s="27"/>
      <c r="B79" s="28"/>
      <c r="C79" s="28"/>
      <c r="D79" s="29"/>
      <c r="E79" s="24"/>
    </row>
    <row r="80" spans="1:5" s="21" customFormat="1" ht="18">
      <c r="A80" s="27"/>
      <c r="B80" s="28"/>
      <c r="C80" s="28"/>
      <c r="D80" s="29"/>
      <c r="E80" s="24"/>
    </row>
    <row r="81" spans="1:5" s="21" customFormat="1" ht="18">
      <c r="A81" s="27"/>
      <c r="B81" s="28"/>
      <c r="C81" s="28"/>
      <c r="D81" s="29"/>
      <c r="E81" s="24"/>
    </row>
    <row r="82" spans="1:5" s="21" customFormat="1" ht="18">
      <c r="A82" s="27"/>
      <c r="B82" s="28"/>
      <c r="C82" s="28"/>
      <c r="D82" s="29"/>
      <c r="E82" s="24"/>
    </row>
    <row r="83" spans="1:5" s="21" customFormat="1" ht="18">
      <c r="A83" s="27"/>
      <c r="B83" s="28"/>
      <c r="C83" s="28"/>
      <c r="D83" s="29"/>
      <c r="E83" s="24"/>
    </row>
    <row r="84" spans="1:5" s="21" customFormat="1" ht="18">
      <c r="A84" s="27"/>
      <c r="B84" s="28"/>
      <c r="C84" s="28"/>
      <c r="D84" s="29"/>
      <c r="E84" s="24"/>
    </row>
    <row r="85" spans="1:5" s="21" customFormat="1" ht="18">
      <c r="A85" s="27"/>
      <c r="B85" s="28"/>
      <c r="C85" s="28"/>
      <c r="D85" s="29"/>
      <c r="E85" s="24"/>
    </row>
    <row r="86" spans="1:5" s="21" customFormat="1" ht="18">
      <c r="A86" s="27"/>
      <c r="B86" s="28"/>
      <c r="C86" s="28"/>
      <c r="D86" s="29"/>
      <c r="E86" s="24"/>
    </row>
    <row r="87" spans="1:5" s="21" customFormat="1" ht="18">
      <c r="A87" s="27"/>
      <c r="B87" s="28"/>
      <c r="C87" s="28"/>
      <c r="D87" s="29"/>
      <c r="E87" s="24"/>
    </row>
    <row r="88" spans="1:5" s="21" customFormat="1" ht="18">
      <c r="A88" s="27"/>
      <c r="B88" s="28"/>
      <c r="C88" s="28"/>
      <c r="D88" s="29"/>
      <c r="E88" s="24"/>
    </row>
    <row r="89" spans="1:5" s="21" customFormat="1" ht="18">
      <c r="A89" s="27"/>
      <c r="B89" s="28"/>
      <c r="C89" s="28"/>
      <c r="D89" s="29"/>
      <c r="E89" s="24"/>
    </row>
    <row r="90" spans="1:5" s="21" customFormat="1" ht="18">
      <c r="A90" s="27"/>
      <c r="B90" s="28"/>
      <c r="C90" s="28"/>
      <c r="D90" s="29"/>
      <c r="E90" s="24"/>
    </row>
    <row r="91" spans="1:5" s="21" customFormat="1" ht="18">
      <c r="A91" s="27"/>
      <c r="B91" s="28"/>
      <c r="C91" s="28"/>
      <c r="D91" s="29"/>
      <c r="E91" s="24"/>
    </row>
    <row r="92" spans="1:5" s="21" customFormat="1" ht="18">
      <c r="A92" s="27"/>
      <c r="B92" s="28"/>
      <c r="C92" s="28"/>
      <c r="D92" s="29"/>
      <c r="E92" s="24"/>
    </row>
    <row r="93" spans="1:5" s="21" customFormat="1" ht="18">
      <c r="A93" s="27"/>
      <c r="B93" s="28"/>
      <c r="C93" s="28"/>
      <c r="D93" s="29"/>
      <c r="E93" s="24"/>
    </row>
    <row r="94" spans="1:5" s="21" customFormat="1" ht="18">
      <c r="A94" s="27"/>
      <c r="B94" s="28"/>
      <c r="C94" s="28"/>
      <c r="D94" s="29"/>
      <c r="E94" s="24"/>
    </row>
    <row r="95" spans="1:5" s="21" customFormat="1" ht="18">
      <c r="A95" s="27"/>
      <c r="B95" s="28"/>
      <c r="C95" s="28"/>
      <c r="D95" s="29"/>
      <c r="E95" s="24"/>
    </row>
    <row r="96" spans="1:5" s="21" customFormat="1" ht="18">
      <c r="A96" s="27"/>
      <c r="B96" s="28"/>
      <c r="C96" s="28"/>
      <c r="D96" s="29"/>
      <c r="E96" s="24"/>
    </row>
    <row r="97" spans="1:5" s="21" customFormat="1" ht="18">
      <c r="A97" s="27"/>
      <c r="B97" s="28"/>
      <c r="C97" s="28"/>
      <c r="D97" s="29"/>
      <c r="E97" s="24"/>
    </row>
    <row r="98" spans="1:5" s="21" customFormat="1" ht="18">
      <c r="A98" s="27"/>
      <c r="B98" s="28"/>
      <c r="C98" s="28"/>
      <c r="D98" s="29"/>
      <c r="E98" s="24"/>
    </row>
    <row r="99" spans="1:5" s="21" customFormat="1" ht="18">
      <c r="A99" s="27"/>
      <c r="B99" s="28"/>
      <c r="C99" s="28"/>
      <c r="D99" s="29"/>
      <c r="E99" s="24"/>
    </row>
    <row r="100" spans="1:5" s="21" customFormat="1" ht="18">
      <c r="A100" s="27"/>
      <c r="B100" s="28"/>
      <c r="C100" s="28"/>
      <c r="D100" s="29"/>
      <c r="E100" s="24"/>
    </row>
    <row r="101" spans="1:5" s="21" customFormat="1" ht="18">
      <c r="A101" s="27"/>
      <c r="B101" s="28"/>
      <c r="C101" s="28"/>
      <c r="D101" s="29"/>
      <c r="E101" s="24"/>
    </row>
    <row r="102" spans="1:5" s="21" customFormat="1" ht="18">
      <c r="A102" s="27"/>
      <c r="B102" s="28"/>
      <c r="C102" s="28"/>
      <c r="D102" s="29"/>
      <c r="E102" s="24"/>
    </row>
    <row r="103" spans="1:5" s="21" customFormat="1" ht="18">
      <c r="A103" s="27"/>
      <c r="B103" s="28"/>
      <c r="C103" s="28"/>
      <c r="D103" s="29"/>
      <c r="E103" s="24"/>
    </row>
    <row r="104" spans="1:5">
      <c r="B104" s="20"/>
      <c r="C104" s="20"/>
    </row>
    <row r="105" spans="1:5">
      <c r="B105" s="20"/>
      <c r="C105" s="20"/>
    </row>
    <row r="106" spans="1:5">
      <c r="B106" s="20"/>
      <c r="C106" s="20"/>
    </row>
    <row r="107" spans="1:5">
      <c r="B107" s="20"/>
      <c r="C107" s="20"/>
    </row>
    <row r="108" spans="1:5">
      <c r="B108" s="20"/>
      <c r="C108" s="20"/>
    </row>
    <row r="109" spans="1:5">
      <c r="B109" s="20"/>
      <c r="C109" s="20"/>
    </row>
    <row r="110" spans="1:5">
      <c r="B110" s="20"/>
      <c r="C110" s="20"/>
    </row>
    <row r="111" spans="1:5">
      <c r="B111" s="20"/>
      <c r="C111" s="20"/>
    </row>
    <row r="112" spans="1:5">
      <c r="B112" s="20"/>
      <c r="C112" s="20"/>
    </row>
    <row r="113" spans="2:3">
      <c r="B113" s="20"/>
      <c r="C113" s="20"/>
    </row>
    <row r="114" spans="2:3">
      <c r="B114" s="20"/>
      <c r="C114" s="20"/>
    </row>
    <row r="115" spans="2:3">
      <c r="B115" s="20"/>
      <c r="C115" s="20"/>
    </row>
    <row r="116" spans="2:3">
      <c r="B116" s="20"/>
      <c r="C116" s="20"/>
    </row>
    <row r="117" spans="2:3">
      <c r="B117" s="20"/>
      <c r="C117" s="20"/>
    </row>
    <row r="118" spans="2:3">
      <c r="B118" s="20"/>
      <c r="C118" s="20"/>
    </row>
    <row r="119" spans="2:3">
      <c r="B119" s="20"/>
      <c r="C119" s="20"/>
    </row>
    <row r="120" spans="2:3">
      <c r="B120" s="20"/>
      <c r="C120" s="20"/>
    </row>
    <row r="121" spans="2:3">
      <c r="B121" s="20"/>
      <c r="C121" s="20"/>
    </row>
    <row r="122" spans="2:3">
      <c r="B122" s="20"/>
      <c r="C122" s="20"/>
    </row>
    <row r="123" spans="2:3">
      <c r="B123" s="20"/>
      <c r="C123" s="20"/>
    </row>
    <row r="124" spans="2:3">
      <c r="B124" s="20"/>
      <c r="C124" s="20"/>
    </row>
    <row r="125" spans="2:3">
      <c r="B125" s="20"/>
      <c r="C125" s="20"/>
    </row>
    <row r="126" spans="2:3">
      <c r="B126" s="20"/>
      <c r="C126" s="20"/>
    </row>
  </sheetData>
  <mergeCells count="3">
    <mergeCell ref="A4:D4"/>
    <mergeCell ref="A2:D2"/>
    <mergeCell ref="A1:D1"/>
  </mergeCells>
  <phoneticPr fontId="3" type="noConversion"/>
  <pageMargins left="0.74803149606299213" right="0.39370078740157483" top="0.27559055118110237" bottom="0.19685039370078741" header="0.27559055118110237" footer="0.27559055118110237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tabSelected="1" view="pageBreakPreview" topLeftCell="A20" zoomScale="84" zoomScaleSheetLayoutView="84" workbookViewId="0">
      <selection activeCell="C26" sqref="C26:H28"/>
    </sheetView>
  </sheetViews>
  <sheetFormatPr defaultColWidth="3.5546875" defaultRowHeight="13.2"/>
  <cols>
    <col min="1" max="1" width="7.6640625" style="10" customWidth="1"/>
    <col min="2" max="2" width="108.6640625" style="11" customWidth="1"/>
    <col min="3" max="3" width="9.88671875" style="12" customWidth="1"/>
    <col min="4" max="4" width="8.109375" style="12" customWidth="1"/>
    <col min="5" max="5" width="23.6640625" style="12" customWidth="1"/>
    <col min="6" max="6" width="12.109375" style="12" customWidth="1"/>
    <col min="7" max="7" width="12.21875" style="12" customWidth="1"/>
    <col min="8" max="8" width="14.5546875" style="12" customWidth="1"/>
    <col min="9" max="9" width="14.88671875" style="12" customWidth="1"/>
    <col min="10" max="256" width="9.109375" style="13" customWidth="1"/>
    <col min="257" max="16384" width="3.5546875" style="13"/>
  </cols>
  <sheetData>
    <row r="1" spans="1:9" ht="83.4" customHeight="1">
      <c r="B1" s="160" t="s">
        <v>334</v>
      </c>
      <c r="C1" s="160"/>
      <c r="D1" s="160"/>
      <c r="E1" s="160"/>
      <c r="F1" s="160"/>
      <c r="G1" s="160"/>
      <c r="H1" s="160"/>
    </row>
    <row r="2" spans="1:9" ht="91.5" customHeight="1">
      <c r="B2" s="160" t="s">
        <v>307</v>
      </c>
      <c r="C2" s="160"/>
      <c r="D2" s="160"/>
      <c r="E2" s="160"/>
      <c r="F2" s="160"/>
      <c r="G2" s="160"/>
      <c r="H2" s="160"/>
      <c r="I2" s="82"/>
    </row>
    <row r="3" spans="1:9" ht="21.75" customHeight="1">
      <c r="F3" s="14"/>
      <c r="G3" s="14"/>
      <c r="H3" s="14"/>
      <c r="I3" s="14"/>
    </row>
    <row r="4" spans="1:9" s="24" customFormat="1" ht="55.5" customHeight="1">
      <c r="A4" s="159" t="s">
        <v>308</v>
      </c>
      <c r="B4" s="159"/>
      <c r="C4" s="159"/>
      <c r="D4" s="159"/>
      <c r="E4" s="159"/>
      <c r="F4" s="159"/>
      <c r="G4" s="128"/>
      <c r="H4" s="85"/>
      <c r="I4" s="80"/>
    </row>
    <row r="5" spans="1:9" s="17" customFormat="1" ht="15.6">
      <c r="A5" s="51"/>
      <c r="B5" s="51"/>
      <c r="C5" s="51"/>
      <c r="D5" s="51"/>
      <c r="E5" s="50"/>
      <c r="F5" s="164" t="s">
        <v>106</v>
      </c>
      <c r="G5" s="164"/>
      <c r="H5" s="164"/>
      <c r="I5" s="84"/>
    </row>
    <row r="6" spans="1:9" s="33" customFormat="1" ht="93.75" customHeight="1">
      <c r="A6" s="36" t="s">
        <v>107</v>
      </c>
      <c r="B6" s="64" t="s">
        <v>108</v>
      </c>
      <c r="C6" s="38" t="s">
        <v>209</v>
      </c>
      <c r="D6" s="38" t="s">
        <v>210</v>
      </c>
      <c r="E6" s="38" t="s">
        <v>211</v>
      </c>
      <c r="F6" s="38" t="s">
        <v>212</v>
      </c>
      <c r="G6" s="44" t="s">
        <v>294</v>
      </c>
      <c r="H6" s="64" t="s">
        <v>234</v>
      </c>
    </row>
    <row r="7" spans="1:9" s="37" customFormat="1" ht="18">
      <c r="A7" s="52">
        <v>1</v>
      </c>
      <c r="B7" s="64">
        <v>2</v>
      </c>
      <c r="C7" s="32" t="s">
        <v>109</v>
      </c>
      <c r="D7" s="32" t="s">
        <v>110</v>
      </c>
      <c r="E7" s="32" t="s">
        <v>111</v>
      </c>
      <c r="F7" s="32" t="s">
        <v>112</v>
      </c>
      <c r="G7" s="32" t="s">
        <v>296</v>
      </c>
      <c r="H7" s="64">
        <v>8</v>
      </c>
    </row>
    <row r="8" spans="1:9" s="34" customFormat="1" ht="17.25" customHeight="1">
      <c r="A8" s="39" t="s">
        <v>11</v>
      </c>
      <c r="B8" s="108" t="s">
        <v>13</v>
      </c>
      <c r="C8" s="67" t="s">
        <v>10</v>
      </c>
      <c r="D8" s="67"/>
      <c r="E8" s="67"/>
      <c r="F8" s="67"/>
      <c r="G8" s="88">
        <f>G9+G15+G23+G29+G32</f>
        <v>278.5</v>
      </c>
      <c r="H8" s="88">
        <f>H9+H15+H23+H26+H29+H32</f>
        <v>2636.7438800000009</v>
      </c>
    </row>
    <row r="9" spans="1:9" s="34" customFormat="1" ht="43.5" customHeight="1">
      <c r="A9" s="39" t="s">
        <v>12</v>
      </c>
      <c r="B9" s="66" t="s">
        <v>103</v>
      </c>
      <c r="C9" s="67" t="s">
        <v>10</v>
      </c>
      <c r="D9" s="67" t="s">
        <v>9</v>
      </c>
      <c r="E9" s="67"/>
      <c r="F9" s="67"/>
      <c r="G9" s="88">
        <f t="shared" ref="G9:H11" si="0">G10</f>
        <v>0</v>
      </c>
      <c r="H9" s="88">
        <f t="shared" si="0"/>
        <v>511.73399999999998</v>
      </c>
    </row>
    <row r="10" spans="1:9" s="34" customFormat="1" ht="17.25" customHeight="1">
      <c r="A10" s="52"/>
      <c r="B10" s="68" t="s">
        <v>266</v>
      </c>
      <c r="C10" s="38" t="s">
        <v>10</v>
      </c>
      <c r="D10" s="38" t="s">
        <v>9</v>
      </c>
      <c r="E10" s="38" t="s">
        <v>263</v>
      </c>
      <c r="F10" s="38"/>
      <c r="G10" s="89">
        <f t="shared" si="0"/>
        <v>0</v>
      </c>
      <c r="H10" s="89">
        <f t="shared" si="0"/>
        <v>511.73399999999998</v>
      </c>
    </row>
    <row r="11" spans="1:9" s="34" customFormat="1" ht="54" customHeight="1">
      <c r="A11" s="52"/>
      <c r="B11" s="65" t="s">
        <v>185</v>
      </c>
      <c r="C11" s="38" t="s">
        <v>10</v>
      </c>
      <c r="D11" s="38" t="s">
        <v>9</v>
      </c>
      <c r="E11" s="38" t="s">
        <v>262</v>
      </c>
      <c r="F11" s="38"/>
      <c r="G11" s="89">
        <f t="shared" si="0"/>
        <v>0</v>
      </c>
      <c r="H11" s="89">
        <f t="shared" si="0"/>
        <v>511.73399999999998</v>
      </c>
    </row>
    <row r="12" spans="1:9" s="34" customFormat="1" ht="53.4" customHeight="1">
      <c r="A12" s="52"/>
      <c r="B12" s="65" t="s">
        <v>185</v>
      </c>
      <c r="C12" s="38" t="s">
        <v>10</v>
      </c>
      <c r="D12" s="38" t="s">
        <v>9</v>
      </c>
      <c r="E12" s="38" t="s">
        <v>262</v>
      </c>
      <c r="F12" s="38" t="s">
        <v>214</v>
      </c>
      <c r="G12" s="89">
        <f>G13+G14</f>
        <v>0</v>
      </c>
      <c r="H12" s="89">
        <f>H13+H14</f>
        <v>511.73399999999998</v>
      </c>
    </row>
    <row r="13" spans="1:9" s="34" customFormat="1" ht="33.75" customHeight="1">
      <c r="A13" s="52"/>
      <c r="B13" s="49" t="s">
        <v>33</v>
      </c>
      <c r="C13" s="38" t="s">
        <v>10</v>
      </c>
      <c r="D13" s="38" t="s">
        <v>9</v>
      </c>
      <c r="E13" s="38" t="s">
        <v>262</v>
      </c>
      <c r="F13" s="38" t="s">
        <v>46</v>
      </c>
      <c r="G13" s="89">
        <v>0</v>
      </c>
      <c r="H13" s="89">
        <v>393.03699999999998</v>
      </c>
    </row>
    <row r="14" spans="1:9" s="34" customFormat="1" ht="33" customHeight="1">
      <c r="A14" s="52"/>
      <c r="B14" s="65" t="s">
        <v>34</v>
      </c>
      <c r="C14" s="38" t="s">
        <v>10</v>
      </c>
      <c r="D14" s="38" t="s">
        <v>9</v>
      </c>
      <c r="E14" s="38" t="s">
        <v>262</v>
      </c>
      <c r="F14" s="38" t="s">
        <v>35</v>
      </c>
      <c r="G14" s="89">
        <v>0</v>
      </c>
      <c r="H14" s="89">
        <v>118.697</v>
      </c>
    </row>
    <row r="15" spans="1:9" s="34" customFormat="1" ht="67.5" customHeight="1">
      <c r="A15" s="39" t="s">
        <v>56</v>
      </c>
      <c r="B15" s="66" t="s">
        <v>98</v>
      </c>
      <c r="C15" s="67" t="s">
        <v>10</v>
      </c>
      <c r="D15" s="67" t="s">
        <v>47</v>
      </c>
      <c r="E15" s="67"/>
      <c r="F15" s="67"/>
      <c r="G15" s="88">
        <f>G16</f>
        <v>0</v>
      </c>
      <c r="H15" s="88">
        <f>H16</f>
        <v>1748.9760000000003</v>
      </c>
    </row>
    <row r="16" spans="1:9" s="34" customFormat="1" ht="36.75" customHeight="1">
      <c r="A16" s="52"/>
      <c r="B16" s="68" t="s">
        <v>267</v>
      </c>
      <c r="C16" s="38" t="s">
        <v>10</v>
      </c>
      <c r="D16" s="38" t="s">
        <v>47</v>
      </c>
      <c r="E16" s="38" t="s">
        <v>229</v>
      </c>
      <c r="F16" s="38"/>
      <c r="G16" s="89">
        <f>G17</f>
        <v>0</v>
      </c>
      <c r="H16" s="89">
        <f>H17</f>
        <v>1748.9760000000003</v>
      </c>
    </row>
    <row r="17" spans="1:8" s="34" customFormat="1" ht="16.5" customHeight="1">
      <c r="A17" s="52"/>
      <c r="B17" s="68" t="s">
        <v>268</v>
      </c>
      <c r="C17" s="38" t="s">
        <v>10</v>
      </c>
      <c r="D17" s="38" t="s">
        <v>47</v>
      </c>
      <c r="E17" s="38" t="s">
        <v>264</v>
      </c>
      <c r="F17" s="38"/>
      <c r="G17" s="89">
        <f>G18+G21+G22</f>
        <v>0</v>
      </c>
      <c r="H17" s="89">
        <f>H18+H21+H22</f>
        <v>1748.9760000000003</v>
      </c>
    </row>
    <row r="18" spans="1:8" s="34" customFormat="1" ht="16.5" customHeight="1">
      <c r="A18" s="52"/>
      <c r="B18" s="109" t="s">
        <v>184</v>
      </c>
      <c r="C18" s="38" t="s">
        <v>10</v>
      </c>
      <c r="D18" s="38" t="s">
        <v>47</v>
      </c>
      <c r="E18" s="38" t="s">
        <v>264</v>
      </c>
      <c r="F18" s="38" t="s">
        <v>214</v>
      </c>
      <c r="G18" s="89">
        <f>G19+G20</f>
        <v>0</v>
      </c>
      <c r="H18" s="89">
        <f>H19+H20</f>
        <v>1531.5970000000002</v>
      </c>
    </row>
    <row r="19" spans="1:8" s="34" customFormat="1" ht="18" customHeight="1">
      <c r="A19" s="52"/>
      <c r="B19" s="49" t="s">
        <v>33</v>
      </c>
      <c r="C19" s="38" t="s">
        <v>10</v>
      </c>
      <c r="D19" s="38" t="s">
        <v>47</v>
      </c>
      <c r="E19" s="38" t="s">
        <v>265</v>
      </c>
      <c r="F19" s="38" t="s">
        <v>46</v>
      </c>
      <c r="G19" s="89">
        <v>0</v>
      </c>
      <c r="H19" s="89">
        <v>1176.3420000000001</v>
      </c>
    </row>
    <row r="20" spans="1:8" s="34" customFormat="1" ht="36.75" customHeight="1">
      <c r="A20" s="52"/>
      <c r="B20" s="65" t="s">
        <v>34</v>
      </c>
      <c r="C20" s="38" t="s">
        <v>10</v>
      </c>
      <c r="D20" s="38" t="s">
        <v>47</v>
      </c>
      <c r="E20" s="38" t="s">
        <v>264</v>
      </c>
      <c r="F20" s="38" t="s">
        <v>35</v>
      </c>
      <c r="G20" s="89">
        <v>0</v>
      </c>
      <c r="H20" s="89">
        <v>355.255</v>
      </c>
    </row>
    <row r="21" spans="1:8" s="34" customFormat="1" ht="17.25" customHeight="1">
      <c r="A21" s="52"/>
      <c r="B21" s="49" t="s">
        <v>33</v>
      </c>
      <c r="C21" s="38" t="s">
        <v>10</v>
      </c>
      <c r="D21" s="38" t="s">
        <v>47</v>
      </c>
      <c r="E21" s="38" t="s">
        <v>232</v>
      </c>
      <c r="F21" s="38" t="s">
        <v>46</v>
      </c>
      <c r="G21" s="89">
        <v>0</v>
      </c>
      <c r="H21" s="89">
        <v>166.958</v>
      </c>
    </row>
    <row r="22" spans="1:8" s="34" customFormat="1" ht="35.25" customHeight="1">
      <c r="A22" s="52"/>
      <c r="B22" s="49" t="s">
        <v>34</v>
      </c>
      <c r="C22" s="38" t="s">
        <v>10</v>
      </c>
      <c r="D22" s="38" t="s">
        <v>47</v>
      </c>
      <c r="E22" s="38" t="s">
        <v>232</v>
      </c>
      <c r="F22" s="38" t="s">
        <v>35</v>
      </c>
      <c r="G22" s="89">
        <v>0</v>
      </c>
      <c r="H22" s="89">
        <v>50.420999999999999</v>
      </c>
    </row>
    <row r="23" spans="1:8" s="34" customFormat="1" ht="35.25" customHeight="1">
      <c r="A23" s="39" t="s">
        <v>59</v>
      </c>
      <c r="B23" s="132" t="s">
        <v>97</v>
      </c>
      <c r="C23" s="67" t="s">
        <v>10</v>
      </c>
      <c r="D23" s="67" t="s">
        <v>100</v>
      </c>
      <c r="E23" s="67"/>
      <c r="F23" s="67"/>
      <c r="G23" s="88">
        <f>G24</f>
        <v>0</v>
      </c>
      <c r="H23" s="88">
        <f>H24</f>
        <v>1</v>
      </c>
    </row>
    <row r="24" spans="1:8" s="34" customFormat="1" ht="28.2" customHeight="1">
      <c r="A24" s="52"/>
      <c r="B24" s="68" t="s">
        <v>266</v>
      </c>
      <c r="C24" s="38" t="s">
        <v>10</v>
      </c>
      <c r="D24" s="38" t="s">
        <v>100</v>
      </c>
      <c r="E24" s="38" t="s">
        <v>292</v>
      </c>
      <c r="F24" s="38"/>
      <c r="G24" s="89">
        <f>G25</f>
        <v>0</v>
      </c>
      <c r="H24" s="89">
        <f>H25</f>
        <v>1</v>
      </c>
    </row>
    <row r="25" spans="1:8" s="34" customFormat="1" ht="22.2" customHeight="1">
      <c r="A25" s="52"/>
      <c r="B25" s="110" t="s">
        <v>206</v>
      </c>
      <c r="C25" s="38" t="s">
        <v>10</v>
      </c>
      <c r="D25" s="38" t="s">
        <v>100</v>
      </c>
      <c r="E25" s="38" t="s">
        <v>292</v>
      </c>
      <c r="F25" s="38" t="s">
        <v>227</v>
      </c>
      <c r="G25" s="89">
        <v>0</v>
      </c>
      <c r="H25" s="89">
        <v>1</v>
      </c>
    </row>
    <row r="26" spans="1:8" s="34" customFormat="1" ht="21" customHeight="1">
      <c r="A26" s="87" t="s">
        <v>231</v>
      </c>
      <c r="B26" s="108" t="s">
        <v>96</v>
      </c>
      <c r="C26" s="67" t="s">
        <v>10</v>
      </c>
      <c r="D26" s="67" t="s">
        <v>303</v>
      </c>
      <c r="E26" s="67"/>
      <c r="F26" s="67"/>
      <c r="G26" s="88">
        <v>0</v>
      </c>
      <c r="H26" s="88">
        <f>H27</f>
        <v>84.233879999999999</v>
      </c>
    </row>
    <row r="27" spans="1:8" s="34" customFormat="1" ht="22.8" customHeight="1">
      <c r="A27" s="52"/>
      <c r="B27" s="110" t="s">
        <v>96</v>
      </c>
      <c r="C27" s="38" t="s">
        <v>10</v>
      </c>
      <c r="D27" s="38" t="s">
        <v>303</v>
      </c>
      <c r="E27" s="38" t="s">
        <v>262</v>
      </c>
      <c r="F27" s="38" t="s">
        <v>305</v>
      </c>
      <c r="G27" s="89">
        <v>0</v>
      </c>
      <c r="H27" s="89">
        <f>H28</f>
        <v>84.233879999999999</v>
      </c>
    </row>
    <row r="28" spans="1:8" s="34" customFormat="1" ht="19.2" customHeight="1">
      <c r="A28" s="52"/>
      <c r="B28" s="110" t="s">
        <v>304</v>
      </c>
      <c r="C28" s="38" t="s">
        <v>10</v>
      </c>
      <c r="D28" s="38" t="s">
        <v>303</v>
      </c>
      <c r="E28" s="38" t="s">
        <v>287</v>
      </c>
      <c r="F28" s="38" t="s">
        <v>306</v>
      </c>
      <c r="G28" s="89">
        <v>0</v>
      </c>
      <c r="H28" s="89">
        <v>84.233879999999999</v>
      </c>
    </row>
    <row r="29" spans="1:8" s="35" customFormat="1" ht="24" customHeight="1">
      <c r="A29" s="87" t="s">
        <v>295</v>
      </c>
      <c r="B29" s="48" t="s">
        <v>95</v>
      </c>
      <c r="C29" s="67" t="s">
        <v>10</v>
      </c>
      <c r="D29" s="67" t="s">
        <v>53</v>
      </c>
      <c r="E29" s="67"/>
      <c r="F29" s="67"/>
      <c r="G29" s="88">
        <f>G30</f>
        <v>0</v>
      </c>
      <c r="H29" s="88">
        <f>H30</f>
        <v>2</v>
      </c>
    </row>
    <row r="30" spans="1:8" s="35" customFormat="1" ht="22.5" customHeight="1">
      <c r="A30" s="52"/>
      <c r="B30" s="49" t="s">
        <v>15</v>
      </c>
      <c r="C30" s="38" t="s">
        <v>10</v>
      </c>
      <c r="D30" s="38" t="s">
        <v>53</v>
      </c>
      <c r="E30" s="38" t="s">
        <v>0</v>
      </c>
      <c r="F30" s="38"/>
      <c r="G30" s="89">
        <f>G31</f>
        <v>0</v>
      </c>
      <c r="H30" s="89">
        <f>H31</f>
        <v>2</v>
      </c>
    </row>
    <row r="31" spans="1:8" s="35" customFormat="1" ht="25.2" customHeight="1">
      <c r="A31" s="52"/>
      <c r="B31" s="49" t="s">
        <v>54</v>
      </c>
      <c r="C31" s="38" t="s">
        <v>10</v>
      </c>
      <c r="D31" s="38" t="s">
        <v>53</v>
      </c>
      <c r="E31" s="38" t="s">
        <v>0</v>
      </c>
      <c r="F31" s="38" t="s">
        <v>55</v>
      </c>
      <c r="G31" s="89">
        <v>0</v>
      </c>
      <c r="H31" s="89">
        <v>2</v>
      </c>
    </row>
    <row r="32" spans="1:8" s="35" customFormat="1" ht="19.8" customHeight="1">
      <c r="A32" s="39" t="s">
        <v>310</v>
      </c>
      <c r="B32" s="48" t="s">
        <v>94</v>
      </c>
      <c r="C32" s="67" t="s">
        <v>10</v>
      </c>
      <c r="D32" s="67" t="s">
        <v>235</v>
      </c>
      <c r="E32" s="67"/>
      <c r="F32" s="67"/>
      <c r="G32" s="88">
        <f>G33</f>
        <v>278.5</v>
      </c>
      <c r="H32" s="88">
        <f>H33</f>
        <v>288.8</v>
      </c>
    </row>
    <row r="33" spans="1:9" s="35" customFormat="1" ht="18.600000000000001" customHeight="1">
      <c r="A33" s="39"/>
      <c r="B33" s="68" t="s">
        <v>266</v>
      </c>
      <c r="C33" s="38" t="s">
        <v>10</v>
      </c>
      <c r="D33" s="38" t="s">
        <v>235</v>
      </c>
      <c r="E33" s="38"/>
      <c r="F33" s="67"/>
      <c r="G33" s="89">
        <f>G34+G37+G38+G39</f>
        <v>278.5</v>
      </c>
      <c r="H33" s="89">
        <f>H34+H37+H38+H39</f>
        <v>288.8</v>
      </c>
    </row>
    <row r="34" spans="1:9" s="35" customFormat="1" ht="18.600000000000001" customHeight="1">
      <c r="A34" s="39"/>
      <c r="B34" s="68" t="s">
        <v>268</v>
      </c>
      <c r="C34" s="38" t="s">
        <v>10</v>
      </c>
      <c r="D34" s="38" t="s">
        <v>235</v>
      </c>
      <c r="E34" s="38" t="s">
        <v>297</v>
      </c>
      <c r="F34" s="38" t="s">
        <v>253</v>
      </c>
      <c r="G34" s="89">
        <f>G35+G36+G40</f>
        <v>213.5</v>
      </c>
      <c r="H34" s="89">
        <f>H35+H40+H36</f>
        <v>223.8</v>
      </c>
    </row>
    <row r="35" spans="1:9" s="35" customFormat="1" ht="18.600000000000001" customHeight="1">
      <c r="A35" s="52"/>
      <c r="B35" s="49" t="s">
        <v>14</v>
      </c>
      <c r="C35" s="38" t="s">
        <v>10</v>
      </c>
      <c r="D35" s="38" t="s">
        <v>235</v>
      </c>
      <c r="E35" s="38" t="s">
        <v>331</v>
      </c>
      <c r="F35" s="38" t="s">
        <v>48</v>
      </c>
      <c r="G35" s="89">
        <v>93.5</v>
      </c>
      <c r="H35" s="89">
        <v>93.5</v>
      </c>
    </row>
    <row r="36" spans="1:9" s="35" customFormat="1" ht="38.4" customHeight="1">
      <c r="A36" s="52"/>
      <c r="B36" s="49" t="s">
        <v>49</v>
      </c>
      <c r="C36" s="38" t="s">
        <v>10</v>
      </c>
      <c r="D36" s="38" t="s">
        <v>235</v>
      </c>
      <c r="E36" s="38" t="s">
        <v>331</v>
      </c>
      <c r="F36" s="38" t="s">
        <v>50</v>
      </c>
      <c r="G36" s="89">
        <v>120</v>
      </c>
      <c r="H36" s="89">
        <f>100+14+6</f>
        <v>120</v>
      </c>
    </row>
    <row r="37" spans="1:9" s="35" customFormat="1" ht="18.600000000000001" customHeight="1">
      <c r="A37" s="52"/>
      <c r="B37" s="49" t="s">
        <v>51</v>
      </c>
      <c r="C37" s="38" t="s">
        <v>10</v>
      </c>
      <c r="D37" s="38" t="s">
        <v>235</v>
      </c>
      <c r="E37" s="38" t="s">
        <v>331</v>
      </c>
      <c r="F37" s="38" t="s">
        <v>52</v>
      </c>
      <c r="G37" s="89">
        <v>10</v>
      </c>
      <c r="H37" s="89">
        <v>10</v>
      </c>
    </row>
    <row r="38" spans="1:9" s="35" customFormat="1" ht="18.600000000000001" customHeight="1">
      <c r="A38" s="52"/>
      <c r="B38" s="49" t="s">
        <v>332</v>
      </c>
      <c r="C38" s="38" t="s">
        <v>10</v>
      </c>
      <c r="D38" s="38" t="s">
        <v>235</v>
      </c>
      <c r="E38" s="38" t="s">
        <v>331</v>
      </c>
      <c r="F38" s="38" t="s">
        <v>290</v>
      </c>
      <c r="G38" s="89">
        <v>5</v>
      </c>
      <c r="H38" s="89">
        <v>5</v>
      </c>
    </row>
    <row r="39" spans="1:9" s="35" customFormat="1" ht="18.600000000000001" customHeight="1">
      <c r="A39" s="52"/>
      <c r="B39" s="49" t="s">
        <v>289</v>
      </c>
      <c r="C39" s="38" t="s">
        <v>10</v>
      </c>
      <c r="D39" s="38" t="s">
        <v>235</v>
      </c>
      <c r="E39" s="38" t="s">
        <v>331</v>
      </c>
      <c r="F39" s="38" t="s">
        <v>291</v>
      </c>
      <c r="G39" s="89">
        <v>50</v>
      </c>
      <c r="H39" s="89">
        <v>50</v>
      </c>
    </row>
    <row r="40" spans="1:9" s="35" customFormat="1" ht="36.6" customHeight="1">
      <c r="A40" s="52"/>
      <c r="B40" s="49" t="s">
        <v>49</v>
      </c>
      <c r="C40" s="38" t="s">
        <v>10</v>
      </c>
      <c r="D40" s="38" t="s">
        <v>235</v>
      </c>
      <c r="E40" s="38" t="s">
        <v>293</v>
      </c>
      <c r="F40" s="38" t="s">
        <v>50</v>
      </c>
      <c r="G40" s="89">
        <v>0</v>
      </c>
      <c r="H40" s="89">
        <v>10.3</v>
      </c>
    </row>
    <row r="41" spans="1:9" s="35" customFormat="1" ht="24" customHeight="1">
      <c r="A41" s="39" t="s">
        <v>16</v>
      </c>
      <c r="B41" s="48" t="s">
        <v>57</v>
      </c>
      <c r="C41" s="67" t="s">
        <v>9</v>
      </c>
      <c r="D41" s="67"/>
      <c r="E41" s="67"/>
      <c r="F41" s="67"/>
      <c r="G41" s="88">
        <f>G42</f>
        <v>0</v>
      </c>
      <c r="H41" s="88">
        <f>H42</f>
        <v>123.5993</v>
      </c>
    </row>
    <row r="42" spans="1:9" s="35" customFormat="1" ht="24.75" customHeight="1">
      <c r="A42" s="39" t="s">
        <v>17</v>
      </c>
      <c r="B42" s="46" t="s">
        <v>121</v>
      </c>
      <c r="C42" s="67" t="s">
        <v>9</v>
      </c>
      <c r="D42" s="67" t="s">
        <v>58</v>
      </c>
      <c r="E42" s="67"/>
      <c r="F42" s="67"/>
      <c r="G42" s="89">
        <f>G43</f>
        <v>0</v>
      </c>
      <c r="H42" s="89">
        <f>H43</f>
        <v>123.5993</v>
      </c>
    </row>
    <row r="43" spans="1:9" ht="38.25" customHeight="1">
      <c r="A43" s="53"/>
      <c r="B43" s="47" t="s">
        <v>18</v>
      </c>
      <c r="C43" s="38" t="s">
        <v>9</v>
      </c>
      <c r="D43" s="38" t="s">
        <v>58</v>
      </c>
      <c r="E43" s="38" t="s">
        <v>2</v>
      </c>
      <c r="F43" s="38"/>
      <c r="G43" s="89">
        <f>G44+G47</f>
        <v>0</v>
      </c>
      <c r="H43" s="89">
        <f>H44+H47</f>
        <v>123.5993</v>
      </c>
      <c r="I43" s="13"/>
    </row>
    <row r="44" spans="1:9" ht="51" customHeight="1">
      <c r="A44" s="53"/>
      <c r="B44" s="65" t="s">
        <v>185</v>
      </c>
      <c r="C44" s="38" t="s">
        <v>9</v>
      </c>
      <c r="D44" s="38" t="s">
        <v>58</v>
      </c>
      <c r="E44" s="38" t="s">
        <v>3</v>
      </c>
      <c r="F44" s="38" t="s">
        <v>214</v>
      </c>
      <c r="G44" s="89">
        <f>G45+G46</f>
        <v>12</v>
      </c>
      <c r="H44" s="89">
        <f>H45+H46</f>
        <v>118.5993</v>
      </c>
      <c r="I44" s="13"/>
    </row>
    <row r="45" spans="1:9" ht="19.5" customHeight="1">
      <c r="A45" s="53"/>
      <c r="B45" s="49" t="s">
        <v>33</v>
      </c>
      <c r="C45" s="38" t="s">
        <v>9</v>
      </c>
      <c r="D45" s="38" t="s">
        <v>58</v>
      </c>
      <c r="E45" s="38" t="s">
        <v>3</v>
      </c>
      <c r="F45" s="38" t="s">
        <v>46</v>
      </c>
      <c r="G45" s="89">
        <v>8.4</v>
      </c>
      <c r="H45" s="89">
        <f>81.85968+8.389</f>
        <v>90.248679999999993</v>
      </c>
      <c r="I45" s="13"/>
    </row>
    <row r="46" spans="1:9" ht="46.5" customHeight="1">
      <c r="A46" s="53"/>
      <c r="B46" s="65" t="s">
        <v>34</v>
      </c>
      <c r="C46" s="38" t="s">
        <v>9</v>
      </c>
      <c r="D46" s="38" t="s">
        <v>58</v>
      </c>
      <c r="E46" s="38" t="s">
        <v>3</v>
      </c>
      <c r="F46" s="38" t="s">
        <v>35</v>
      </c>
      <c r="G46" s="89">
        <v>3.6</v>
      </c>
      <c r="H46" s="89">
        <f>24.72162+3.629</f>
        <v>28.350620000000003</v>
      </c>
      <c r="I46" s="13"/>
    </row>
    <row r="47" spans="1:9" ht="34.5" customHeight="1">
      <c r="A47" s="53"/>
      <c r="B47" s="49" t="s">
        <v>49</v>
      </c>
      <c r="C47" s="38" t="s">
        <v>9</v>
      </c>
      <c r="D47" s="38" t="s">
        <v>58</v>
      </c>
      <c r="E47" s="38" t="s">
        <v>3</v>
      </c>
      <c r="F47" s="38" t="s">
        <v>50</v>
      </c>
      <c r="G47" s="89">
        <v>-12</v>
      </c>
      <c r="H47" s="89">
        <f>17-12</f>
        <v>5</v>
      </c>
      <c r="I47" s="13"/>
    </row>
    <row r="48" spans="1:9" ht="21" customHeight="1">
      <c r="A48" s="54" t="s">
        <v>19</v>
      </c>
      <c r="B48" s="108" t="s">
        <v>99</v>
      </c>
      <c r="C48" s="67" t="s">
        <v>58</v>
      </c>
      <c r="D48" s="67"/>
      <c r="E48" s="38"/>
      <c r="F48" s="38"/>
      <c r="G48" s="88">
        <f t="shared" ref="G48:H52" si="1">G49</f>
        <v>4</v>
      </c>
      <c r="H48" s="88">
        <f t="shared" si="1"/>
        <v>4</v>
      </c>
      <c r="I48" s="13"/>
    </row>
    <row r="49" spans="1:9" ht="39.75" customHeight="1">
      <c r="A49" s="54" t="s">
        <v>20</v>
      </c>
      <c r="B49" s="108" t="s">
        <v>252</v>
      </c>
      <c r="C49" s="67" t="s">
        <v>58</v>
      </c>
      <c r="D49" s="67" t="s">
        <v>225</v>
      </c>
      <c r="E49" s="67" t="s">
        <v>256</v>
      </c>
      <c r="F49" s="38"/>
      <c r="G49" s="88">
        <f t="shared" si="1"/>
        <v>4</v>
      </c>
      <c r="H49" s="88">
        <f t="shared" si="1"/>
        <v>4</v>
      </c>
      <c r="I49" s="13"/>
    </row>
    <row r="50" spans="1:9" ht="39.75" customHeight="1">
      <c r="A50" s="54"/>
      <c r="B50" s="124" t="s">
        <v>254</v>
      </c>
      <c r="C50" s="67" t="s">
        <v>58</v>
      </c>
      <c r="D50" s="67" t="s">
        <v>225</v>
      </c>
      <c r="E50" s="67" t="s">
        <v>6</v>
      </c>
      <c r="F50" s="38"/>
      <c r="G50" s="88">
        <f t="shared" si="1"/>
        <v>4</v>
      </c>
      <c r="H50" s="88">
        <f t="shared" si="1"/>
        <v>4</v>
      </c>
      <c r="I50" s="13"/>
    </row>
    <row r="51" spans="1:9" ht="39.75" customHeight="1">
      <c r="A51" s="54"/>
      <c r="B51" s="125" t="s">
        <v>255</v>
      </c>
      <c r="C51" s="38" t="s">
        <v>58</v>
      </c>
      <c r="D51" s="38" t="s">
        <v>225</v>
      </c>
      <c r="E51" s="38" t="s">
        <v>6</v>
      </c>
      <c r="F51" s="38"/>
      <c r="G51" s="89">
        <f t="shared" si="1"/>
        <v>4</v>
      </c>
      <c r="H51" s="89">
        <f t="shared" si="1"/>
        <v>4</v>
      </c>
      <c r="I51" s="13"/>
    </row>
    <row r="52" spans="1:9" ht="42.75" customHeight="1">
      <c r="A52" s="54"/>
      <c r="B52" s="110" t="s">
        <v>269</v>
      </c>
      <c r="C52" s="38" t="s">
        <v>58</v>
      </c>
      <c r="D52" s="38" t="s">
        <v>225</v>
      </c>
      <c r="E52" s="38" t="s">
        <v>6</v>
      </c>
      <c r="F52" s="38" t="s">
        <v>253</v>
      </c>
      <c r="G52" s="89">
        <f t="shared" si="1"/>
        <v>4</v>
      </c>
      <c r="H52" s="89">
        <f t="shared" si="1"/>
        <v>4</v>
      </c>
      <c r="I52" s="13"/>
    </row>
    <row r="53" spans="1:9" ht="41.25" customHeight="1">
      <c r="A53" s="53"/>
      <c r="B53" s="49" t="s">
        <v>49</v>
      </c>
      <c r="C53" s="38" t="s">
        <v>58</v>
      </c>
      <c r="D53" s="38" t="s">
        <v>225</v>
      </c>
      <c r="E53" s="38" t="s">
        <v>1</v>
      </c>
      <c r="F53" s="38" t="s">
        <v>50</v>
      </c>
      <c r="G53" s="89">
        <v>4</v>
      </c>
      <c r="H53" s="89">
        <v>4</v>
      </c>
      <c r="I53" s="13"/>
    </row>
    <row r="54" spans="1:9" ht="22.5" customHeight="1">
      <c r="A54" s="56" t="s">
        <v>21</v>
      </c>
      <c r="B54" s="108" t="s">
        <v>60</v>
      </c>
      <c r="C54" s="67" t="s">
        <v>47</v>
      </c>
      <c r="D54" s="67"/>
      <c r="E54" s="38"/>
      <c r="F54" s="38"/>
      <c r="G54" s="88">
        <f>G58+G59+G63</f>
        <v>4</v>
      </c>
      <c r="H54" s="88">
        <f>H58+H59+H63</f>
        <v>404.416</v>
      </c>
      <c r="I54" s="13"/>
    </row>
    <row r="55" spans="1:9" ht="22.5" customHeight="1">
      <c r="A55" s="56" t="s">
        <v>22</v>
      </c>
      <c r="B55" s="108" t="s">
        <v>87</v>
      </c>
      <c r="C55" s="67" t="s">
        <v>47</v>
      </c>
      <c r="D55" s="67" t="s">
        <v>100</v>
      </c>
      <c r="E55" s="38"/>
      <c r="F55" s="38"/>
      <c r="G55" s="89">
        <f>G57</f>
        <v>4</v>
      </c>
      <c r="H55" s="89">
        <f>H57</f>
        <v>4</v>
      </c>
      <c r="I55" s="13"/>
    </row>
    <row r="56" spans="1:9" ht="22.5" customHeight="1">
      <c r="A56" s="56"/>
      <c r="B56" s="124" t="s">
        <v>254</v>
      </c>
      <c r="C56" s="67" t="s">
        <v>47</v>
      </c>
      <c r="D56" s="67" t="s">
        <v>100</v>
      </c>
      <c r="E56" s="67" t="s">
        <v>7</v>
      </c>
      <c r="F56" s="38"/>
      <c r="G56" s="89">
        <f>G57</f>
        <v>4</v>
      </c>
      <c r="H56" s="89">
        <f>H57</f>
        <v>4</v>
      </c>
      <c r="I56" s="13"/>
    </row>
    <row r="57" spans="1:9" ht="43.5" customHeight="1">
      <c r="A57" s="53"/>
      <c r="B57" s="111" t="s">
        <v>270</v>
      </c>
      <c r="C57" s="38" t="s">
        <v>47</v>
      </c>
      <c r="D57" s="38" t="s">
        <v>100</v>
      </c>
      <c r="E57" s="38" t="s">
        <v>7</v>
      </c>
      <c r="F57" s="38"/>
      <c r="G57" s="89">
        <f>G58</f>
        <v>4</v>
      </c>
      <c r="H57" s="89">
        <f>H58</f>
        <v>4</v>
      </c>
      <c r="I57" s="13"/>
    </row>
    <row r="58" spans="1:9" ht="49.5" customHeight="1">
      <c r="A58" s="53"/>
      <c r="B58" s="49" t="s">
        <v>49</v>
      </c>
      <c r="C58" s="69" t="s">
        <v>47</v>
      </c>
      <c r="D58" s="69" t="s">
        <v>100</v>
      </c>
      <c r="E58" s="38" t="s">
        <v>4</v>
      </c>
      <c r="F58" s="38" t="s">
        <v>50</v>
      </c>
      <c r="G58" s="89">
        <v>4</v>
      </c>
      <c r="H58" s="89">
        <v>4</v>
      </c>
      <c r="I58" s="13"/>
    </row>
    <row r="59" spans="1:9" ht="18.75" customHeight="1">
      <c r="A59" s="56" t="s">
        <v>246</v>
      </c>
      <c r="B59" s="48" t="s">
        <v>247</v>
      </c>
      <c r="C59" s="107" t="s">
        <v>47</v>
      </c>
      <c r="D59" s="107" t="s">
        <v>61</v>
      </c>
      <c r="E59" s="67" t="s">
        <v>228</v>
      </c>
      <c r="F59" s="67"/>
      <c r="G59" s="88">
        <f>G60</f>
        <v>0</v>
      </c>
      <c r="H59" s="88">
        <f>H60</f>
        <v>399.416</v>
      </c>
      <c r="I59" s="13"/>
    </row>
    <row r="60" spans="1:9" ht="18.75" customHeight="1">
      <c r="A60" s="56"/>
      <c r="B60" s="49" t="s">
        <v>248</v>
      </c>
      <c r="C60" s="69" t="s">
        <v>47</v>
      </c>
      <c r="D60" s="69" t="s">
        <v>61</v>
      </c>
      <c r="E60" s="38" t="s">
        <v>228</v>
      </c>
      <c r="F60" s="38"/>
      <c r="G60" s="89">
        <f>G61+G62</f>
        <v>0</v>
      </c>
      <c r="H60" s="89">
        <f>H61+H62</f>
        <v>399.416</v>
      </c>
      <c r="I60" s="13"/>
    </row>
    <row r="61" spans="1:9" ht="36.75" customHeight="1">
      <c r="A61" s="56"/>
      <c r="B61" s="49" t="s">
        <v>49</v>
      </c>
      <c r="C61" s="69" t="s">
        <v>47</v>
      </c>
      <c r="D61" s="69" t="s">
        <v>61</v>
      </c>
      <c r="E61" s="38" t="s">
        <v>228</v>
      </c>
      <c r="F61" s="38" t="s">
        <v>50</v>
      </c>
      <c r="G61" s="89">
        <v>0</v>
      </c>
      <c r="H61" s="89">
        <v>349.416</v>
      </c>
      <c r="I61" s="13"/>
    </row>
    <row r="62" spans="1:9" ht="22.2" customHeight="1">
      <c r="A62" s="56"/>
      <c r="B62" s="49" t="s">
        <v>285</v>
      </c>
      <c r="C62" s="69" t="s">
        <v>47</v>
      </c>
      <c r="D62" s="69" t="s">
        <v>61</v>
      </c>
      <c r="E62" s="38" t="s">
        <v>228</v>
      </c>
      <c r="F62" s="38" t="s">
        <v>286</v>
      </c>
      <c r="G62" s="89">
        <v>0</v>
      </c>
      <c r="H62" s="89">
        <v>50</v>
      </c>
      <c r="I62" s="13"/>
    </row>
    <row r="63" spans="1:9" ht="22.2" customHeight="1">
      <c r="A63" s="56" t="s">
        <v>314</v>
      </c>
      <c r="B63" s="48" t="s">
        <v>86</v>
      </c>
      <c r="C63" s="107" t="s">
        <v>47</v>
      </c>
      <c r="D63" s="107" t="s">
        <v>315</v>
      </c>
      <c r="E63" s="67"/>
      <c r="F63" s="67"/>
      <c r="G63" s="88">
        <f>G64</f>
        <v>0</v>
      </c>
      <c r="H63" s="88">
        <f>H64</f>
        <v>1</v>
      </c>
      <c r="I63" s="13"/>
    </row>
    <row r="64" spans="1:9" ht="22.2" customHeight="1">
      <c r="A64" s="56"/>
      <c r="B64" s="68" t="s">
        <v>266</v>
      </c>
      <c r="C64" s="69" t="s">
        <v>47</v>
      </c>
      <c r="D64" s="69" t="s">
        <v>315</v>
      </c>
      <c r="E64" s="38" t="s">
        <v>316</v>
      </c>
      <c r="F64" s="38" t="s">
        <v>188</v>
      </c>
      <c r="G64" s="89">
        <f>G65</f>
        <v>0</v>
      </c>
      <c r="H64" s="89">
        <f>H65</f>
        <v>1</v>
      </c>
      <c r="I64" s="13"/>
    </row>
    <row r="65" spans="1:9" ht="22.2" customHeight="1">
      <c r="A65" s="56"/>
      <c r="B65" s="110" t="s">
        <v>206</v>
      </c>
      <c r="C65" s="69" t="s">
        <v>47</v>
      </c>
      <c r="D65" s="69" t="s">
        <v>315</v>
      </c>
      <c r="E65" s="38" t="s">
        <v>316</v>
      </c>
      <c r="F65" s="38" t="s">
        <v>227</v>
      </c>
      <c r="G65" s="89">
        <v>0</v>
      </c>
      <c r="H65" s="89">
        <v>1</v>
      </c>
      <c r="I65" s="13"/>
    </row>
    <row r="66" spans="1:9" ht="24" customHeight="1">
      <c r="A66" s="57" t="s">
        <v>23</v>
      </c>
      <c r="B66" s="46" t="s">
        <v>62</v>
      </c>
      <c r="C66" s="67" t="s">
        <v>63</v>
      </c>
      <c r="D66" s="67"/>
      <c r="E66" s="67"/>
      <c r="F66" s="67"/>
      <c r="G66" s="88">
        <f>G67+G71</f>
        <v>30</v>
      </c>
      <c r="H66" s="88">
        <f>H67+H71</f>
        <v>30</v>
      </c>
      <c r="I66" s="13"/>
    </row>
    <row r="67" spans="1:9" ht="24" customHeight="1">
      <c r="A67" s="57" t="s">
        <v>24</v>
      </c>
      <c r="B67" s="46" t="s">
        <v>83</v>
      </c>
      <c r="C67" s="67" t="s">
        <v>63</v>
      </c>
      <c r="D67" s="67" t="s">
        <v>9</v>
      </c>
      <c r="E67" s="67"/>
      <c r="F67" s="67"/>
      <c r="G67" s="89">
        <f>G69</f>
        <v>15</v>
      </c>
      <c r="H67" s="89">
        <f>H69</f>
        <v>15</v>
      </c>
      <c r="I67" s="13"/>
    </row>
    <row r="68" spans="1:9" ht="24" customHeight="1">
      <c r="A68" s="57"/>
      <c r="B68" s="124" t="s">
        <v>254</v>
      </c>
      <c r="C68" s="67" t="s">
        <v>63</v>
      </c>
      <c r="D68" s="67" t="s">
        <v>9</v>
      </c>
      <c r="E68" s="67" t="s">
        <v>8</v>
      </c>
      <c r="F68" s="67"/>
      <c r="G68" s="89">
        <f>G69</f>
        <v>15</v>
      </c>
      <c r="H68" s="89">
        <f>H69</f>
        <v>15</v>
      </c>
      <c r="I68" s="13"/>
    </row>
    <row r="69" spans="1:9" ht="36" customHeight="1">
      <c r="A69" s="56"/>
      <c r="B69" s="47" t="s">
        <v>271</v>
      </c>
      <c r="C69" s="38" t="s">
        <v>63</v>
      </c>
      <c r="D69" s="38" t="s">
        <v>9</v>
      </c>
      <c r="E69" s="38" t="s">
        <v>8</v>
      </c>
      <c r="F69" s="38"/>
      <c r="G69" s="89">
        <f>G70</f>
        <v>15</v>
      </c>
      <c r="H69" s="89">
        <f>H70</f>
        <v>15</v>
      </c>
      <c r="I69" s="13"/>
    </row>
    <row r="70" spans="1:9" ht="36.75" customHeight="1">
      <c r="A70" s="56"/>
      <c r="B70" s="49" t="s">
        <v>49</v>
      </c>
      <c r="C70" s="38" t="s">
        <v>63</v>
      </c>
      <c r="D70" s="38" t="s">
        <v>9</v>
      </c>
      <c r="E70" s="38" t="s">
        <v>5</v>
      </c>
      <c r="F70" s="38" t="s">
        <v>50</v>
      </c>
      <c r="G70" s="89">
        <v>15</v>
      </c>
      <c r="H70" s="89">
        <v>15</v>
      </c>
      <c r="I70" s="13"/>
    </row>
    <row r="71" spans="1:9" ht="16.5" customHeight="1">
      <c r="A71" s="57" t="s">
        <v>101</v>
      </c>
      <c r="B71" s="46" t="s">
        <v>82</v>
      </c>
      <c r="C71" s="67" t="s">
        <v>63</v>
      </c>
      <c r="D71" s="67" t="s">
        <v>58</v>
      </c>
      <c r="E71" s="67"/>
      <c r="F71" s="67"/>
      <c r="G71" s="89">
        <f>G73</f>
        <v>15</v>
      </c>
      <c r="H71" s="89">
        <f>H73</f>
        <v>15</v>
      </c>
      <c r="I71" s="13"/>
    </row>
    <row r="72" spans="1:9" ht="22.5" customHeight="1">
      <c r="A72" s="57"/>
      <c r="B72" s="124" t="s">
        <v>254</v>
      </c>
      <c r="C72" s="38" t="s">
        <v>63</v>
      </c>
      <c r="D72" s="38" t="s">
        <v>58</v>
      </c>
      <c r="E72" s="38" t="s">
        <v>277</v>
      </c>
      <c r="F72" s="67"/>
      <c r="G72" s="89">
        <f>G73</f>
        <v>15</v>
      </c>
      <c r="H72" s="89">
        <f>H73</f>
        <v>15</v>
      </c>
      <c r="I72" s="13"/>
    </row>
    <row r="73" spans="1:9" ht="57" customHeight="1">
      <c r="A73" s="53"/>
      <c r="B73" s="47" t="s">
        <v>272</v>
      </c>
      <c r="C73" s="38" t="s">
        <v>63</v>
      </c>
      <c r="D73" s="38" t="s">
        <v>58</v>
      </c>
      <c r="E73" s="38" t="s">
        <v>36</v>
      </c>
      <c r="F73" s="38"/>
      <c r="G73" s="89">
        <f>G74</f>
        <v>15</v>
      </c>
      <c r="H73" s="89">
        <f>H74</f>
        <v>15</v>
      </c>
      <c r="I73" s="13"/>
    </row>
    <row r="74" spans="1:9" ht="36" customHeight="1">
      <c r="A74" s="55"/>
      <c r="B74" s="49" t="s">
        <v>49</v>
      </c>
      <c r="C74" s="38" t="s">
        <v>63</v>
      </c>
      <c r="D74" s="38" t="s">
        <v>58</v>
      </c>
      <c r="E74" s="38" t="s">
        <v>37</v>
      </c>
      <c r="F74" s="38" t="s">
        <v>50</v>
      </c>
      <c r="G74" s="89">
        <v>15</v>
      </c>
      <c r="H74" s="89">
        <v>15</v>
      </c>
      <c r="I74" s="13"/>
    </row>
    <row r="75" spans="1:9" ht="25.5" customHeight="1">
      <c r="A75" s="57" t="s">
        <v>25</v>
      </c>
      <c r="B75" s="46" t="s">
        <v>213</v>
      </c>
      <c r="C75" s="67" t="s">
        <v>64</v>
      </c>
      <c r="D75" s="67"/>
      <c r="E75" s="67"/>
      <c r="F75" s="67"/>
      <c r="G75" s="88">
        <f>G76</f>
        <v>289.77000000000004</v>
      </c>
      <c r="H75" s="88">
        <f>H76</f>
        <v>1069.57</v>
      </c>
      <c r="I75" s="13"/>
    </row>
    <row r="76" spans="1:9" ht="25.5" customHeight="1">
      <c r="A76" s="57" t="s">
        <v>27</v>
      </c>
      <c r="B76" s="46" t="s">
        <v>74</v>
      </c>
      <c r="C76" s="67" t="s">
        <v>64</v>
      </c>
      <c r="D76" s="67" t="s">
        <v>10</v>
      </c>
      <c r="E76" s="67"/>
      <c r="F76" s="67"/>
      <c r="G76" s="89">
        <f>G78</f>
        <v>289.77000000000004</v>
      </c>
      <c r="H76" s="89">
        <f>H78</f>
        <v>1069.57</v>
      </c>
      <c r="I76" s="13"/>
    </row>
    <row r="77" spans="1:9" ht="25.5" customHeight="1">
      <c r="A77" s="57"/>
      <c r="B77" s="46" t="s">
        <v>257</v>
      </c>
      <c r="C77" s="67" t="s">
        <v>64</v>
      </c>
      <c r="D77" s="67" t="s">
        <v>10</v>
      </c>
      <c r="E77" s="67" t="s">
        <v>187</v>
      </c>
      <c r="F77" s="67"/>
      <c r="G77" s="89">
        <f>G78</f>
        <v>289.77000000000004</v>
      </c>
      <c r="H77" s="89">
        <f>H78</f>
        <v>1069.57</v>
      </c>
      <c r="I77" s="13"/>
    </row>
    <row r="78" spans="1:9" ht="54.75" customHeight="1">
      <c r="A78" s="60"/>
      <c r="B78" s="47" t="s">
        <v>273</v>
      </c>
      <c r="C78" s="38" t="s">
        <v>64</v>
      </c>
      <c r="D78" s="38" t="s">
        <v>10</v>
      </c>
      <c r="E78" s="38" t="s">
        <v>187</v>
      </c>
      <c r="F78" s="38"/>
      <c r="G78" s="89">
        <f>G79</f>
        <v>289.77000000000004</v>
      </c>
      <c r="H78" s="89">
        <f>H79</f>
        <v>1069.57</v>
      </c>
      <c r="I78" s="13"/>
    </row>
    <row r="79" spans="1:9" ht="61.5" customHeight="1">
      <c r="A79" s="60"/>
      <c r="B79" s="47" t="s">
        <v>274</v>
      </c>
      <c r="C79" s="38" t="s">
        <v>64</v>
      </c>
      <c r="D79" s="38" t="s">
        <v>10</v>
      </c>
      <c r="E79" s="38" t="s">
        <v>38</v>
      </c>
      <c r="F79" s="38"/>
      <c r="G79" s="89">
        <f>G80+G82+G88+G89</f>
        <v>289.77000000000004</v>
      </c>
      <c r="H79" s="89">
        <f>H80+H82+H88+H89</f>
        <v>1069.57</v>
      </c>
      <c r="I79" s="13"/>
    </row>
    <row r="80" spans="1:9" ht="76.5" customHeight="1">
      <c r="A80" s="60"/>
      <c r="B80" s="112" t="s">
        <v>275</v>
      </c>
      <c r="C80" s="38" t="s">
        <v>64</v>
      </c>
      <c r="D80" s="38" t="s">
        <v>10</v>
      </c>
      <c r="E80" s="38" t="s">
        <v>215</v>
      </c>
      <c r="F80" s="38" t="s">
        <v>188</v>
      </c>
      <c r="G80" s="89">
        <f>G81</f>
        <v>0</v>
      </c>
      <c r="H80" s="89">
        <f>H81</f>
        <v>279.8</v>
      </c>
      <c r="I80" s="13"/>
    </row>
    <row r="81" spans="1:9" ht="30" customHeight="1">
      <c r="A81" s="60"/>
      <c r="B81" s="110" t="s">
        <v>206</v>
      </c>
      <c r="C81" s="38" t="s">
        <v>64</v>
      </c>
      <c r="D81" s="38" t="s">
        <v>10</v>
      </c>
      <c r="E81" s="38" t="s">
        <v>215</v>
      </c>
      <c r="F81" s="38" t="s">
        <v>227</v>
      </c>
      <c r="G81" s="89">
        <v>0</v>
      </c>
      <c r="H81" s="89">
        <v>279.8</v>
      </c>
      <c r="I81" s="13"/>
    </row>
    <row r="82" spans="1:9" ht="19.5" customHeight="1">
      <c r="A82" s="60"/>
      <c r="B82" s="110" t="s">
        <v>40</v>
      </c>
      <c r="C82" s="38" t="s">
        <v>64</v>
      </c>
      <c r="D82" s="38" t="s">
        <v>10</v>
      </c>
      <c r="E82" s="38" t="s">
        <v>38</v>
      </c>
      <c r="F82" s="38" t="s">
        <v>183</v>
      </c>
      <c r="G82" s="89">
        <f>G83</f>
        <v>247</v>
      </c>
      <c r="H82" s="89">
        <f>H83</f>
        <v>747</v>
      </c>
      <c r="I82" s="13"/>
    </row>
    <row r="83" spans="1:9" ht="33.75" customHeight="1">
      <c r="A83" s="60"/>
      <c r="B83" s="47" t="s">
        <v>49</v>
      </c>
      <c r="C83" s="38" t="s">
        <v>64</v>
      </c>
      <c r="D83" s="38" t="s">
        <v>10</v>
      </c>
      <c r="E83" s="38" t="s">
        <v>39</v>
      </c>
      <c r="F83" s="38" t="s">
        <v>50</v>
      </c>
      <c r="G83" s="89">
        <v>247</v>
      </c>
      <c r="H83" s="89">
        <f>500+200+47</f>
        <v>747</v>
      </c>
      <c r="I83" s="13"/>
    </row>
    <row r="84" spans="1:9" ht="6.75" hidden="1" customHeight="1">
      <c r="A84" s="56" t="s">
        <v>31</v>
      </c>
      <c r="B84" s="113" t="s">
        <v>221</v>
      </c>
      <c r="C84" s="67" t="s">
        <v>225</v>
      </c>
      <c r="D84" s="67"/>
      <c r="E84" s="67"/>
      <c r="F84" s="67"/>
      <c r="G84" s="88">
        <f t="shared" ref="G84:H86" si="2">G85</f>
        <v>0</v>
      </c>
      <c r="H84" s="88">
        <f t="shared" si="2"/>
        <v>0</v>
      </c>
      <c r="I84" s="13"/>
    </row>
    <row r="85" spans="1:9" ht="18.75" hidden="1" customHeight="1">
      <c r="A85" s="56" t="s">
        <v>32</v>
      </c>
      <c r="B85" s="113" t="s">
        <v>223</v>
      </c>
      <c r="C85" s="67" t="s">
        <v>225</v>
      </c>
      <c r="D85" s="67" t="s">
        <v>10</v>
      </c>
      <c r="E85" s="67"/>
      <c r="F85" s="67"/>
      <c r="G85" s="89">
        <f t="shared" si="2"/>
        <v>0</v>
      </c>
      <c r="H85" s="89">
        <f t="shared" si="2"/>
        <v>0</v>
      </c>
      <c r="I85" s="13"/>
    </row>
    <row r="86" spans="1:9" ht="16.5" hidden="1" customHeight="1">
      <c r="A86" s="58"/>
      <c r="B86" s="49" t="s">
        <v>45</v>
      </c>
      <c r="C86" s="38" t="s">
        <v>225</v>
      </c>
      <c r="D86" s="38" t="s">
        <v>10</v>
      </c>
      <c r="E86" s="38" t="s">
        <v>189</v>
      </c>
      <c r="F86" s="38"/>
      <c r="G86" s="89">
        <f t="shared" si="2"/>
        <v>0</v>
      </c>
      <c r="H86" s="89">
        <f t="shared" si="2"/>
        <v>0</v>
      </c>
      <c r="I86" s="13"/>
    </row>
    <row r="87" spans="1:9" ht="16.5" hidden="1" customHeight="1">
      <c r="A87" s="58"/>
      <c r="B87" s="49" t="s">
        <v>224</v>
      </c>
      <c r="C87" s="38" t="s">
        <v>225</v>
      </c>
      <c r="D87" s="38" t="s">
        <v>10</v>
      </c>
      <c r="E87" s="38" t="s">
        <v>222</v>
      </c>
      <c r="F87" s="38" t="s">
        <v>190</v>
      </c>
      <c r="G87" s="89">
        <v>0</v>
      </c>
      <c r="H87" s="89">
        <v>0</v>
      </c>
      <c r="I87" s="13"/>
    </row>
    <row r="88" spans="1:9" ht="16.5" customHeight="1">
      <c r="A88" s="58"/>
      <c r="B88" s="49" t="s">
        <v>285</v>
      </c>
      <c r="C88" s="38" t="s">
        <v>64</v>
      </c>
      <c r="D88" s="38" t="s">
        <v>10</v>
      </c>
      <c r="E88" s="38" t="s">
        <v>39</v>
      </c>
      <c r="F88" s="38" t="s">
        <v>286</v>
      </c>
      <c r="G88" s="89">
        <v>32.11</v>
      </c>
      <c r="H88" s="89">
        <v>32.11</v>
      </c>
      <c r="I88" s="13"/>
    </row>
    <row r="89" spans="1:9" ht="16.5" customHeight="1">
      <c r="A89" s="58"/>
      <c r="B89" s="49" t="s">
        <v>289</v>
      </c>
      <c r="C89" s="38" t="s">
        <v>64</v>
      </c>
      <c r="D89" s="38" t="s">
        <v>10</v>
      </c>
      <c r="E89" s="38" t="s">
        <v>39</v>
      </c>
      <c r="F89" s="38" t="s">
        <v>291</v>
      </c>
      <c r="G89" s="89">
        <v>10.66</v>
      </c>
      <c r="H89" s="89">
        <v>10.66</v>
      </c>
      <c r="I89" s="13"/>
    </row>
    <row r="90" spans="1:9" ht="17.25" customHeight="1">
      <c r="A90" s="56">
        <v>7</v>
      </c>
      <c r="B90" s="46" t="s">
        <v>26</v>
      </c>
      <c r="C90" s="67" t="s">
        <v>53</v>
      </c>
      <c r="D90" s="67"/>
      <c r="E90" s="67"/>
      <c r="F90" s="67"/>
      <c r="G90" s="88">
        <f>G91</f>
        <v>0</v>
      </c>
      <c r="H90" s="88">
        <f>H91</f>
        <v>788.08299999999997</v>
      </c>
      <c r="I90" s="13"/>
    </row>
    <row r="91" spans="1:9" ht="17.25" customHeight="1">
      <c r="A91" s="56" t="s">
        <v>32</v>
      </c>
      <c r="B91" s="40" t="s">
        <v>172</v>
      </c>
      <c r="C91" s="67" t="s">
        <v>53</v>
      </c>
      <c r="D91" s="67" t="s">
        <v>63</v>
      </c>
      <c r="E91" s="67"/>
      <c r="F91" s="67"/>
      <c r="G91" s="88">
        <f>G93</f>
        <v>0</v>
      </c>
      <c r="H91" s="88">
        <f>H93</f>
        <v>788.08299999999997</v>
      </c>
      <c r="I91" s="13"/>
    </row>
    <row r="92" spans="1:9" ht="23.25" customHeight="1">
      <c r="A92" s="56"/>
      <c r="B92" s="46" t="s">
        <v>257</v>
      </c>
      <c r="C92" s="67" t="s">
        <v>53</v>
      </c>
      <c r="D92" s="67" t="s">
        <v>63</v>
      </c>
      <c r="E92" s="67" t="s">
        <v>41</v>
      </c>
      <c r="F92" s="67"/>
      <c r="G92" s="88">
        <f>G93</f>
        <v>0</v>
      </c>
      <c r="H92" s="88">
        <f>H93</f>
        <v>788.08299999999997</v>
      </c>
      <c r="I92" s="13"/>
    </row>
    <row r="93" spans="1:9" ht="52.5" customHeight="1">
      <c r="A93" s="55"/>
      <c r="B93" s="47" t="s">
        <v>276</v>
      </c>
      <c r="C93" s="38" t="s">
        <v>53</v>
      </c>
      <c r="D93" s="38" t="s">
        <v>63</v>
      </c>
      <c r="E93" s="38" t="s">
        <v>41</v>
      </c>
      <c r="F93" s="38"/>
      <c r="G93" s="89">
        <f>G94+G97</f>
        <v>0</v>
      </c>
      <c r="H93" s="89">
        <f>H94+H97</f>
        <v>788.08299999999997</v>
      </c>
      <c r="I93" s="13"/>
    </row>
    <row r="94" spans="1:9" ht="16.5" customHeight="1">
      <c r="A94" s="55"/>
      <c r="B94" s="109" t="s">
        <v>184</v>
      </c>
      <c r="C94" s="38" t="s">
        <v>53</v>
      </c>
      <c r="D94" s="38" t="s">
        <v>63</v>
      </c>
      <c r="E94" s="38" t="s">
        <v>258</v>
      </c>
      <c r="F94" s="38" t="s">
        <v>214</v>
      </c>
      <c r="G94" s="89">
        <f>G95+G96+G98+G99</f>
        <v>0</v>
      </c>
      <c r="H94" s="89">
        <f>H95+H96+H98+H99</f>
        <v>788.08299999999997</v>
      </c>
      <c r="I94" s="13"/>
    </row>
    <row r="95" spans="1:9" ht="21.75" customHeight="1">
      <c r="A95" s="55"/>
      <c r="B95" s="49" t="s">
        <v>33</v>
      </c>
      <c r="C95" s="38" t="s">
        <v>53</v>
      </c>
      <c r="D95" s="38" t="s">
        <v>63</v>
      </c>
      <c r="E95" s="38" t="s">
        <v>44</v>
      </c>
      <c r="F95" s="38" t="s">
        <v>46</v>
      </c>
      <c r="G95" s="89">
        <v>0</v>
      </c>
      <c r="H95" s="89">
        <v>418.44900000000001</v>
      </c>
      <c r="I95" s="13"/>
    </row>
    <row r="96" spans="1:9" ht="38.25" customHeight="1">
      <c r="A96" s="55"/>
      <c r="B96" s="49" t="s">
        <v>34</v>
      </c>
      <c r="C96" s="38" t="s">
        <v>53</v>
      </c>
      <c r="D96" s="38" t="s">
        <v>63</v>
      </c>
      <c r="E96" s="38" t="s">
        <v>44</v>
      </c>
      <c r="F96" s="38" t="s">
        <v>35</v>
      </c>
      <c r="G96" s="89">
        <v>0</v>
      </c>
      <c r="H96" s="89">
        <v>138.81299999999999</v>
      </c>
      <c r="I96" s="13"/>
    </row>
    <row r="97" spans="1:9" ht="23.25" customHeight="1">
      <c r="A97" s="55"/>
      <c r="B97" s="70" t="s">
        <v>186</v>
      </c>
      <c r="C97" s="38" t="s">
        <v>53</v>
      </c>
      <c r="D97" s="38" t="s">
        <v>63</v>
      </c>
      <c r="E97" s="38" t="s">
        <v>43</v>
      </c>
      <c r="F97" s="38" t="s">
        <v>50</v>
      </c>
      <c r="G97" s="89">
        <v>0</v>
      </c>
      <c r="H97" s="89">
        <v>0</v>
      </c>
      <c r="I97" s="13"/>
    </row>
    <row r="98" spans="1:9" ht="23.25" customHeight="1">
      <c r="A98" s="55"/>
      <c r="B98" s="70" t="str">
        <f>B95</f>
        <v>Фонд оплаты труда государственных (муниципальных) органов</v>
      </c>
      <c r="C98" s="38" t="s">
        <v>53</v>
      </c>
      <c r="D98" s="38" t="s">
        <v>63</v>
      </c>
      <c r="E98" s="38" t="s">
        <v>233</v>
      </c>
      <c r="F98" s="38" t="s">
        <v>46</v>
      </c>
      <c r="G98" s="89">
        <v>0</v>
      </c>
      <c r="H98" s="89">
        <v>177.28200000000001</v>
      </c>
      <c r="I98" s="13"/>
    </row>
    <row r="99" spans="1:9" ht="37.950000000000003" customHeight="1">
      <c r="A99" s="55"/>
      <c r="B99" s="70" t="str">
        <f>B96</f>
        <v>Взносы по обязательному социальному страхованию на выплату денежного содержания и инные выплаты работникам  государственных (муниципальных) органов</v>
      </c>
      <c r="C99" s="38" t="s">
        <v>53</v>
      </c>
      <c r="D99" s="38" t="s">
        <v>63</v>
      </c>
      <c r="E99" s="38" t="s">
        <v>233</v>
      </c>
      <c r="F99" s="38" t="s">
        <v>35</v>
      </c>
      <c r="G99" s="89">
        <v>0</v>
      </c>
      <c r="H99" s="89">
        <v>53.539000000000001</v>
      </c>
      <c r="I99" s="13"/>
    </row>
    <row r="100" spans="1:9" ht="17.25" customHeight="1">
      <c r="A100" s="55"/>
      <c r="B100" s="47" t="s">
        <v>28</v>
      </c>
      <c r="C100" s="38" t="s">
        <v>65</v>
      </c>
      <c r="D100" s="38" t="s">
        <v>65</v>
      </c>
      <c r="E100" s="38" t="s">
        <v>29</v>
      </c>
      <c r="F100" s="38" t="s">
        <v>30</v>
      </c>
      <c r="G100" s="89"/>
      <c r="H100" s="89"/>
      <c r="I100" s="13"/>
    </row>
    <row r="101" spans="1:9" ht="22.5" customHeight="1">
      <c r="A101" s="59"/>
      <c r="B101" s="161" t="s">
        <v>67</v>
      </c>
      <c r="C101" s="162"/>
      <c r="D101" s="162"/>
      <c r="E101" s="162"/>
      <c r="F101" s="163"/>
      <c r="G101" s="88">
        <f>G8+G41+G48+G54+G66+G75+G90</f>
        <v>606.27</v>
      </c>
      <c r="H101" s="88">
        <f>H8+H41+H48+H54+H66+H75+H90</f>
        <v>5056.4121800000003</v>
      </c>
      <c r="I101" s="13"/>
    </row>
    <row r="102" spans="1:9" ht="22.5" customHeight="1">
      <c r="B102" s="71"/>
      <c r="C102" s="72"/>
      <c r="D102" s="72"/>
      <c r="E102" s="72"/>
      <c r="F102" s="72"/>
      <c r="G102" s="72"/>
      <c r="H102" s="72"/>
      <c r="I102" s="72"/>
    </row>
    <row r="103" spans="1:9" ht="22.5" customHeight="1"/>
    <row r="104" spans="1:9" ht="36" customHeight="1"/>
    <row r="105" spans="1:9" ht="26.25" customHeight="1"/>
    <row r="106" spans="1:9" ht="20.25" customHeight="1"/>
    <row r="107" spans="1:9" ht="16.5" customHeight="1"/>
    <row r="108" spans="1:9" ht="21.75" customHeight="1"/>
    <row r="109" spans="1:9" ht="19.5" customHeight="1"/>
    <row r="110" spans="1:9" ht="21.75" customHeight="1"/>
    <row r="111" spans="1:9" ht="23.25" customHeight="1"/>
    <row r="112" spans="1:9" ht="44.25" customHeight="1"/>
    <row r="114" ht="35.25" customHeight="1"/>
    <row r="118" ht="21.75" customHeight="1"/>
    <row r="119" ht="22.5" customHeight="1"/>
  </sheetData>
  <mergeCells count="5">
    <mergeCell ref="B101:F101"/>
    <mergeCell ref="F5:H5"/>
    <mergeCell ref="B2:H2"/>
    <mergeCell ref="A4:F4"/>
    <mergeCell ref="B1:H1"/>
  </mergeCells>
  <phoneticPr fontId="3" type="noConversion"/>
  <pageMargins left="0.27559055118110237" right="0.19685039370078741" top="0.55118110236220474" bottom="0.39370078740157483" header="0.31496062992125984" footer="0.39370078740157483"/>
  <pageSetup paperSize="9" scale="51" fitToHeight="0" orientation="portrait" r:id="rId1"/>
  <rowBreaks count="1" manualBreakCount="1">
    <brk id="4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topLeftCell="A95" zoomScale="73" zoomScaleSheetLayoutView="73" workbookViewId="0">
      <selection activeCell="G27" sqref="G27"/>
    </sheetView>
  </sheetViews>
  <sheetFormatPr defaultColWidth="9.109375" defaultRowHeight="13.2"/>
  <cols>
    <col min="1" max="1" width="84" style="11" customWidth="1"/>
    <col min="2" max="2" width="14.5546875" style="11" customWidth="1"/>
    <col min="3" max="3" width="14.33203125" style="12" customWidth="1"/>
    <col min="4" max="4" width="12.33203125" style="12" customWidth="1"/>
    <col min="5" max="5" width="28.5546875" style="12" customWidth="1"/>
    <col min="6" max="6" width="15.33203125" style="12" customWidth="1"/>
    <col min="7" max="7" width="15.88671875" style="12" customWidth="1"/>
    <col min="8" max="8" width="24.77734375" style="12" customWidth="1"/>
    <col min="9" max="9" width="20.109375" style="12" customWidth="1"/>
    <col min="10" max="10" width="21.33203125" style="43" customWidth="1"/>
    <col min="11" max="16384" width="9.109375" style="13"/>
  </cols>
  <sheetData>
    <row r="1" spans="1:10" ht="76.2" customHeight="1">
      <c r="D1" s="169"/>
      <c r="E1" s="168" t="s">
        <v>336</v>
      </c>
      <c r="F1" s="168"/>
      <c r="G1" s="168"/>
      <c r="H1" s="168"/>
    </row>
    <row r="2" spans="1:10" ht="62.4" customHeight="1">
      <c r="A2" s="103"/>
      <c r="B2" s="103"/>
      <c r="C2" s="103"/>
      <c r="D2" s="103"/>
      <c r="E2" s="168" t="s">
        <v>335</v>
      </c>
      <c r="F2" s="168"/>
      <c r="G2" s="168"/>
      <c r="H2" s="168"/>
      <c r="I2" s="103"/>
      <c r="J2" s="86"/>
    </row>
    <row r="3" spans="1:10" ht="21.75" customHeight="1">
      <c r="A3" s="61"/>
      <c r="B3" s="61"/>
      <c r="C3" s="62"/>
      <c r="D3" s="62"/>
      <c r="E3" s="62"/>
      <c r="F3" s="62"/>
      <c r="G3" s="62"/>
      <c r="H3" s="22"/>
      <c r="I3" s="22"/>
      <c r="J3" s="63"/>
    </row>
    <row r="4" spans="1:10" s="4" customFormat="1" ht="61.5" customHeight="1">
      <c r="A4" s="165" t="s">
        <v>309</v>
      </c>
      <c r="B4" s="165"/>
      <c r="C4" s="165"/>
      <c r="D4" s="165"/>
      <c r="E4" s="165"/>
      <c r="F4" s="165"/>
      <c r="G4" s="165"/>
      <c r="H4" s="165"/>
      <c r="I4" s="104"/>
      <c r="J4" s="81"/>
    </row>
    <row r="5" spans="1:10" s="17" customFormat="1" ht="15.6">
      <c r="A5" s="15"/>
      <c r="B5" s="15"/>
      <c r="C5" s="15"/>
      <c r="D5" s="15"/>
      <c r="E5" s="15"/>
      <c r="F5" s="16"/>
      <c r="G5" s="16"/>
      <c r="H5" s="93" t="s">
        <v>236</v>
      </c>
      <c r="I5" s="50"/>
      <c r="J5" s="84"/>
    </row>
    <row r="6" spans="1:10" s="18" customFormat="1" ht="96" customHeight="1">
      <c r="A6" s="64" t="s">
        <v>108</v>
      </c>
      <c r="B6" s="64" t="s">
        <v>208</v>
      </c>
      <c r="C6" s="38" t="s">
        <v>209</v>
      </c>
      <c r="D6" s="38" t="s">
        <v>210</v>
      </c>
      <c r="E6" s="38" t="s">
        <v>211</v>
      </c>
      <c r="F6" s="38" t="s">
        <v>212</v>
      </c>
      <c r="G6" s="44" t="s">
        <v>294</v>
      </c>
      <c r="H6" s="64" t="s">
        <v>234</v>
      </c>
      <c r="I6" s="95"/>
    </row>
    <row r="7" spans="1:10" s="17" customFormat="1" ht="21">
      <c r="A7" s="64">
        <v>1</v>
      </c>
      <c r="B7" s="64">
        <v>2</v>
      </c>
      <c r="C7" s="32" t="s">
        <v>109</v>
      </c>
      <c r="D7" s="32" t="s">
        <v>110</v>
      </c>
      <c r="E7" s="32" t="s">
        <v>111</v>
      </c>
      <c r="F7" s="32" t="s">
        <v>112</v>
      </c>
      <c r="G7" s="32"/>
      <c r="H7" s="64">
        <v>7</v>
      </c>
      <c r="I7" s="96"/>
    </row>
    <row r="8" spans="1:10" s="17" customFormat="1" ht="21">
      <c r="A8" s="23" t="s">
        <v>260</v>
      </c>
      <c r="B8" s="23">
        <v>811</v>
      </c>
      <c r="C8" s="38"/>
      <c r="D8" s="38"/>
      <c r="E8" s="38"/>
      <c r="F8" s="38"/>
      <c r="G8" s="38"/>
      <c r="H8" s="78"/>
      <c r="I8" s="96"/>
    </row>
    <row r="9" spans="1:10" s="17" customFormat="1" ht="33" customHeight="1">
      <c r="A9" s="108" t="s">
        <v>13</v>
      </c>
      <c r="B9" s="23">
        <v>811</v>
      </c>
      <c r="C9" s="67" t="s">
        <v>10</v>
      </c>
      <c r="D9" s="67"/>
      <c r="E9" s="67"/>
      <c r="F9" s="67"/>
      <c r="G9" s="88">
        <f>G10+G16+G30+G41+G24</f>
        <v>278.5</v>
      </c>
      <c r="H9" s="88">
        <f>H10+H16+H30+H41+H24+H27</f>
        <v>2636.7438800000009</v>
      </c>
      <c r="I9" s="97"/>
    </row>
    <row r="10" spans="1:10" s="17" customFormat="1" ht="44.25" customHeight="1">
      <c r="A10" s="66" t="s">
        <v>103</v>
      </c>
      <c r="B10" s="23">
        <v>811</v>
      </c>
      <c r="C10" s="67" t="s">
        <v>10</v>
      </c>
      <c r="D10" s="67" t="s">
        <v>9</v>
      </c>
      <c r="E10" s="67"/>
      <c r="F10" s="67"/>
      <c r="G10" s="88">
        <f t="shared" ref="G10:H12" si="0">G11</f>
        <v>0</v>
      </c>
      <c r="H10" s="88">
        <f t="shared" si="0"/>
        <v>511.73399999999998</v>
      </c>
      <c r="I10" s="97"/>
    </row>
    <row r="11" spans="1:10" s="17" customFormat="1" ht="46.5" customHeight="1">
      <c r="A11" s="68" t="s">
        <v>266</v>
      </c>
      <c r="B11" s="23">
        <v>811</v>
      </c>
      <c r="C11" s="38" t="s">
        <v>10</v>
      </c>
      <c r="D11" s="38" t="s">
        <v>9</v>
      </c>
      <c r="E11" s="38" t="s">
        <v>263</v>
      </c>
      <c r="F11" s="38"/>
      <c r="G11" s="89">
        <f t="shared" si="0"/>
        <v>0</v>
      </c>
      <c r="H11" s="89">
        <f t="shared" si="0"/>
        <v>511.73399999999998</v>
      </c>
      <c r="I11" s="98"/>
    </row>
    <row r="12" spans="1:10" s="17" customFormat="1" ht="30" customHeight="1">
      <c r="A12" s="68" t="s">
        <v>278</v>
      </c>
      <c r="B12" s="78">
        <v>811</v>
      </c>
      <c r="C12" s="38" t="s">
        <v>10</v>
      </c>
      <c r="D12" s="38" t="s">
        <v>9</v>
      </c>
      <c r="E12" s="38" t="s">
        <v>262</v>
      </c>
      <c r="F12" s="38"/>
      <c r="G12" s="89">
        <f t="shared" si="0"/>
        <v>0</v>
      </c>
      <c r="H12" s="89">
        <f t="shared" si="0"/>
        <v>511.73399999999998</v>
      </c>
      <c r="I12" s="98"/>
    </row>
    <row r="13" spans="1:10" s="17" customFormat="1" ht="60" customHeight="1">
      <c r="A13" s="65" t="s">
        <v>185</v>
      </c>
      <c r="B13" s="78">
        <v>811</v>
      </c>
      <c r="C13" s="38" t="s">
        <v>10</v>
      </c>
      <c r="D13" s="38" t="s">
        <v>9</v>
      </c>
      <c r="E13" s="38" t="s">
        <v>262</v>
      </c>
      <c r="F13" s="38" t="s">
        <v>214</v>
      </c>
      <c r="G13" s="89">
        <f>G14+G15</f>
        <v>0</v>
      </c>
      <c r="H13" s="89">
        <f>H14+H15</f>
        <v>511.73399999999998</v>
      </c>
      <c r="I13" s="98"/>
    </row>
    <row r="14" spans="1:10" s="17" customFormat="1" ht="33" customHeight="1">
      <c r="A14" s="49" t="s">
        <v>33</v>
      </c>
      <c r="B14" s="78">
        <v>811</v>
      </c>
      <c r="C14" s="38" t="s">
        <v>10</v>
      </c>
      <c r="D14" s="38" t="s">
        <v>9</v>
      </c>
      <c r="E14" s="38" t="s">
        <v>262</v>
      </c>
      <c r="F14" s="38" t="s">
        <v>46</v>
      </c>
      <c r="G14" s="89">
        <f>'3'!G13</f>
        <v>0</v>
      </c>
      <c r="H14" s="89">
        <f>'3'!H13</f>
        <v>393.03699999999998</v>
      </c>
      <c r="I14" s="99"/>
    </row>
    <row r="15" spans="1:10" s="17" customFormat="1" ht="40.5" customHeight="1">
      <c r="A15" s="65" t="s">
        <v>34</v>
      </c>
      <c r="B15" s="78">
        <v>811</v>
      </c>
      <c r="C15" s="38" t="s">
        <v>10</v>
      </c>
      <c r="D15" s="38" t="s">
        <v>9</v>
      </c>
      <c r="E15" s="38" t="s">
        <v>262</v>
      </c>
      <c r="F15" s="38" t="s">
        <v>35</v>
      </c>
      <c r="G15" s="89">
        <f>'3'!G14</f>
        <v>0</v>
      </c>
      <c r="H15" s="89">
        <f>'3'!H14</f>
        <v>118.697</v>
      </c>
      <c r="I15" s="100"/>
    </row>
    <row r="16" spans="1:10" s="17" customFormat="1" ht="60" customHeight="1">
      <c r="A16" s="66" t="s">
        <v>98</v>
      </c>
      <c r="B16" s="23">
        <v>811</v>
      </c>
      <c r="C16" s="67" t="s">
        <v>10</v>
      </c>
      <c r="D16" s="67" t="s">
        <v>47</v>
      </c>
      <c r="E16" s="67"/>
      <c r="F16" s="67"/>
      <c r="G16" s="88">
        <f>G17</f>
        <v>0</v>
      </c>
      <c r="H16" s="88">
        <f>H17</f>
        <v>1748.9760000000003</v>
      </c>
      <c r="I16" s="100"/>
    </row>
    <row r="17" spans="1:9" s="17" customFormat="1" ht="34.5" customHeight="1">
      <c r="A17" s="68" t="s">
        <v>267</v>
      </c>
      <c r="B17" s="78">
        <v>811</v>
      </c>
      <c r="C17" s="38" t="s">
        <v>10</v>
      </c>
      <c r="D17" s="38" t="s">
        <v>47</v>
      </c>
      <c r="E17" s="38" t="s">
        <v>264</v>
      </c>
      <c r="F17" s="38"/>
      <c r="G17" s="89">
        <f>G18</f>
        <v>0</v>
      </c>
      <c r="H17" s="89">
        <f>H18</f>
        <v>1748.9760000000003</v>
      </c>
      <c r="I17" s="101"/>
    </row>
    <row r="18" spans="1:9" s="17" customFormat="1" ht="25.5" customHeight="1">
      <c r="A18" s="68" t="s">
        <v>268</v>
      </c>
      <c r="B18" s="78">
        <v>811</v>
      </c>
      <c r="C18" s="38" t="s">
        <v>10</v>
      </c>
      <c r="D18" s="38" t="s">
        <v>47</v>
      </c>
      <c r="E18" s="38" t="s">
        <v>264</v>
      </c>
      <c r="F18" s="38"/>
      <c r="G18" s="89">
        <f>G19+G22+G23</f>
        <v>0</v>
      </c>
      <c r="H18" s="89">
        <f>H19+H22+H23</f>
        <v>1748.9760000000003</v>
      </c>
      <c r="I18" s="101"/>
    </row>
    <row r="19" spans="1:9" s="17" customFormat="1" ht="30.75" customHeight="1">
      <c r="A19" s="109" t="s">
        <v>184</v>
      </c>
      <c r="B19" s="78">
        <v>811</v>
      </c>
      <c r="C19" s="38" t="s">
        <v>10</v>
      </c>
      <c r="D19" s="38" t="s">
        <v>47</v>
      </c>
      <c r="E19" s="38" t="s">
        <v>264</v>
      </c>
      <c r="F19" s="38" t="s">
        <v>214</v>
      </c>
      <c r="G19" s="89">
        <f>G21+G20</f>
        <v>0</v>
      </c>
      <c r="H19" s="89">
        <f>H21+H20</f>
        <v>1531.5970000000002</v>
      </c>
      <c r="I19" s="97"/>
    </row>
    <row r="20" spans="1:9" s="17" customFormat="1" ht="30.75" customHeight="1">
      <c r="A20" s="49" t="s">
        <v>33</v>
      </c>
      <c r="B20" s="78">
        <v>811</v>
      </c>
      <c r="C20" s="38" t="s">
        <v>10</v>
      </c>
      <c r="D20" s="38" t="s">
        <v>47</v>
      </c>
      <c r="E20" s="38" t="s">
        <v>265</v>
      </c>
      <c r="F20" s="38" t="s">
        <v>46</v>
      </c>
      <c r="G20" s="89">
        <f>'3'!G19</f>
        <v>0</v>
      </c>
      <c r="H20" s="89">
        <f>'3'!H19</f>
        <v>1176.3420000000001</v>
      </c>
      <c r="I20" s="97"/>
    </row>
    <row r="21" spans="1:9" s="17" customFormat="1" ht="55.5" customHeight="1">
      <c r="A21" s="65" t="s">
        <v>34</v>
      </c>
      <c r="B21" s="78">
        <v>811</v>
      </c>
      <c r="C21" s="38" t="s">
        <v>10</v>
      </c>
      <c r="D21" s="38" t="s">
        <v>47</v>
      </c>
      <c r="E21" s="38" t="s">
        <v>264</v>
      </c>
      <c r="F21" s="38" t="s">
        <v>35</v>
      </c>
      <c r="G21" s="89">
        <f>'3'!G20</f>
        <v>0</v>
      </c>
      <c r="H21" s="89">
        <f>'3'!H20</f>
        <v>355.255</v>
      </c>
      <c r="I21" s="98"/>
    </row>
    <row r="22" spans="1:9" s="17" customFormat="1" ht="26.25" customHeight="1">
      <c r="A22" s="49" t="s">
        <v>33</v>
      </c>
      <c r="B22" s="78">
        <v>811</v>
      </c>
      <c r="C22" s="38" t="s">
        <v>10</v>
      </c>
      <c r="D22" s="38" t="s">
        <v>47</v>
      </c>
      <c r="E22" s="38" t="s">
        <v>232</v>
      </c>
      <c r="F22" s="38" t="s">
        <v>46</v>
      </c>
      <c r="G22" s="89">
        <f>'3'!G21</f>
        <v>0</v>
      </c>
      <c r="H22" s="89">
        <f>'3'!H21</f>
        <v>166.958</v>
      </c>
      <c r="I22" s="98"/>
    </row>
    <row r="23" spans="1:9" s="17" customFormat="1" ht="34.5" customHeight="1">
      <c r="A23" s="49" t="s">
        <v>34</v>
      </c>
      <c r="B23" s="78">
        <v>811</v>
      </c>
      <c r="C23" s="38" t="s">
        <v>10</v>
      </c>
      <c r="D23" s="38" t="s">
        <v>47</v>
      </c>
      <c r="E23" s="38" t="s">
        <v>232</v>
      </c>
      <c r="F23" s="38" t="s">
        <v>35</v>
      </c>
      <c r="G23" s="89">
        <f>'3'!G22</f>
        <v>0</v>
      </c>
      <c r="H23" s="89">
        <f>'3'!H22</f>
        <v>50.420999999999999</v>
      </c>
      <c r="I23" s="98"/>
    </row>
    <row r="24" spans="1:9" s="17" customFormat="1" ht="34.5" customHeight="1">
      <c r="A24" s="132" t="s">
        <v>97</v>
      </c>
      <c r="B24" s="67" t="s">
        <v>261</v>
      </c>
      <c r="C24" s="67" t="s">
        <v>10</v>
      </c>
      <c r="D24" s="67" t="s">
        <v>100</v>
      </c>
      <c r="E24" s="67"/>
      <c r="F24" s="38"/>
      <c r="G24" s="88">
        <f>G25</f>
        <v>0</v>
      </c>
      <c r="H24" s="88">
        <f>H25</f>
        <v>1</v>
      </c>
      <c r="I24" s="98"/>
    </row>
    <row r="25" spans="1:9" s="17" customFormat="1" ht="34.5" customHeight="1">
      <c r="A25" s="68" t="s">
        <v>266</v>
      </c>
      <c r="B25" s="38" t="s">
        <v>261</v>
      </c>
      <c r="C25" s="38" t="s">
        <v>10</v>
      </c>
      <c r="D25" s="38" t="s">
        <v>100</v>
      </c>
      <c r="E25" s="38" t="s">
        <v>292</v>
      </c>
      <c r="F25" s="38"/>
      <c r="G25" s="89">
        <f>G26</f>
        <v>0</v>
      </c>
      <c r="H25" s="89">
        <f>H26</f>
        <v>1</v>
      </c>
      <c r="I25" s="98"/>
    </row>
    <row r="26" spans="1:9" s="17" customFormat="1" ht="34.5" customHeight="1">
      <c r="A26" s="110" t="s">
        <v>206</v>
      </c>
      <c r="B26" s="38" t="s">
        <v>261</v>
      </c>
      <c r="C26" s="38" t="s">
        <v>10</v>
      </c>
      <c r="D26" s="38" t="s">
        <v>100</v>
      </c>
      <c r="E26" s="38" t="s">
        <v>292</v>
      </c>
      <c r="F26" s="38" t="s">
        <v>227</v>
      </c>
      <c r="G26" s="89">
        <v>0</v>
      </c>
      <c r="H26" s="89">
        <v>1</v>
      </c>
      <c r="I26" s="98"/>
    </row>
    <row r="27" spans="1:9" s="17" customFormat="1" ht="34.5" customHeight="1">
      <c r="A27" s="108" t="s">
        <v>96</v>
      </c>
      <c r="B27" s="67" t="s">
        <v>261</v>
      </c>
      <c r="C27" s="67" t="s">
        <v>10</v>
      </c>
      <c r="D27" s="67" t="s">
        <v>303</v>
      </c>
      <c r="E27" s="38"/>
      <c r="F27" s="67"/>
      <c r="G27" s="88">
        <v>0</v>
      </c>
      <c r="H27" s="88">
        <f>H28</f>
        <v>84.233879999999999</v>
      </c>
      <c r="I27" s="98"/>
    </row>
    <row r="28" spans="1:9" s="17" customFormat="1" ht="34.5" customHeight="1">
      <c r="A28" s="110" t="s">
        <v>96</v>
      </c>
      <c r="B28" s="38" t="s">
        <v>261</v>
      </c>
      <c r="C28" s="38" t="s">
        <v>10</v>
      </c>
      <c r="D28" s="38" t="s">
        <v>303</v>
      </c>
      <c r="E28" s="38" t="s">
        <v>263</v>
      </c>
      <c r="F28" s="38" t="s">
        <v>305</v>
      </c>
      <c r="G28" s="89">
        <v>0</v>
      </c>
      <c r="H28" s="89">
        <f>H29</f>
        <v>84.233879999999999</v>
      </c>
      <c r="I28" s="98"/>
    </row>
    <row r="29" spans="1:9" s="17" customFormat="1" ht="34.5" customHeight="1">
      <c r="A29" s="110" t="s">
        <v>304</v>
      </c>
      <c r="B29" s="38" t="s">
        <v>261</v>
      </c>
      <c r="C29" s="38" t="s">
        <v>10</v>
      </c>
      <c r="D29" s="38" t="s">
        <v>303</v>
      </c>
      <c r="E29" s="38" t="s">
        <v>287</v>
      </c>
      <c r="F29" s="38" t="s">
        <v>306</v>
      </c>
      <c r="G29" s="89">
        <v>0</v>
      </c>
      <c r="H29" s="89">
        <f>'3'!H28</f>
        <v>84.233879999999999</v>
      </c>
      <c r="I29" s="98"/>
    </row>
    <row r="30" spans="1:9" s="17" customFormat="1" ht="30.75" customHeight="1">
      <c r="A30" s="48" t="s">
        <v>95</v>
      </c>
      <c r="B30" s="23">
        <v>811</v>
      </c>
      <c r="C30" s="67" t="s">
        <v>10</v>
      </c>
      <c r="D30" s="67" t="s">
        <v>53</v>
      </c>
      <c r="E30" s="67"/>
      <c r="F30" s="67"/>
      <c r="G30" s="88">
        <f>G31</f>
        <v>0</v>
      </c>
      <c r="H30" s="88">
        <f>H31</f>
        <v>2</v>
      </c>
      <c r="I30" s="97"/>
    </row>
    <row r="31" spans="1:9" s="17" customFormat="1" ht="30.75" customHeight="1">
      <c r="A31" s="49" t="s">
        <v>15</v>
      </c>
      <c r="B31" s="78">
        <v>811</v>
      </c>
      <c r="C31" s="38" t="s">
        <v>10</v>
      </c>
      <c r="D31" s="38" t="s">
        <v>53</v>
      </c>
      <c r="E31" s="38" t="s">
        <v>0</v>
      </c>
      <c r="F31" s="38"/>
      <c r="G31" s="89">
        <f>G32</f>
        <v>0</v>
      </c>
      <c r="H31" s="89">
        <f>H32</f>
        <v>2</v>
      </c>
      <c r="I31" s="97"/>
    </row>
    <row r="32" spans="1:9" s="17" customFormat="1" ht="23.4" customHeight="1">
      <c r="A32" s="49" t="s">
        <v>54</v>
      </c>
      <c r="B32" s="78">
        <v>811</v>
      </c>
      <c r="C32" s="38" t="s">
        <v>10</v>
      </c>
      <c r="D32" s="38" t="s">
        <v>53</v>
      </c>
      <c r="E32" s="38" t="s">
        <v>0</v>
      </c>
      <c r="F32" s="38" t="s">
        <v>55</v>
      </c>
      <c r="G32" s="89">
        <v>0</v>
      </c>
      <c r="H32" s="89">
        <v>2</v>
      </c>
      <c r="I32" s="98"/>
    </row>
    <row r="33" spans="1:9" s="17" customFormat="1" ht="28.8" hidden="1" customHeight="1">
      <c r="A33" s="48" t="s">
        <v>94</v>
      </c>
      <c r="B33" s="23">
        <v>811</v>
      </c>
      <c r="C33" s="67" t="s">
        <v>10</v>
      </c>
      <c r="D33" s="67" t="s">
        <v>235</v>
      </c>
      <c r="E33" s="67"/>
      <c r="F33" s="67"/>
      <c r="G33" s="88">
        <v>0</v>
      </c>
      <c r="H33" s="88">
        <v>0</v>
      </c>
      <c r="I33" s="98"/>
    </row>
    <row r="34" spans="1:9" s="17" customFormat="1" ht="33.6" hidden="1" customHeight="1">
      <c r="A34" s="49" t="e">
        <f>#REF!</f>
        <v>#REF!</v>
      </c>
      <c r="B34" s="78">
        <v>811</v>
      </c>
      <c r="C34" s="38" t="s">
        <v>10</v>
      </c>
      <c r="D34" s="38" t="s">
        <v>235</v>
      </c>
      <c r="E34" s="38" t="s">
        <v>229</v>
      </c>
      <c r="F34" s="38"/>
      <c r="G34" s="89">
        <f>G35+G36+G37</f>
        <v>93.5</v>
      </c>
      <c r="H34" s="89">
        <f>H35+H36+H37</f>
        <v>93.5</v>
      </c>
      <c r="I34" s="98"/>
    </row>
    <row r="35" spans="1:9" s="17" customFormat="1" ht="33.6" hidden="1" customHeight="1">
      <c r="A35" s="49" t="e">
        <f>'3'!#REF!</f>
        <v>#REF!</v>
      </c>
      <c r="B35" s="78">
        <v>811</v>
      </c>
      <c r="C35" s="38" t="s">
        <v>10</v>
      </c>
      <c r="D35" s="38" t="s">
        <v>235</v>
      </c>
      <c r="E35" s="38" t="s">
        <v>230</v>
      </c>
      <c r="F35" s="38" t="s">
        <v>249</v>
      </c>
      <c r="G35" s="89">
        <v>0</v>
      </c>
      <c r="H35" s="89">
        <v>0</v>
      </c>
      <c r="I35" s="98"/>
    </row>
    <row r="36" spans="1:9" s="17" customFormat="1" ht="37.799999999999997" hidden="1" customHeight="1">
      <c r="A36" s="49" t="e">
        <f>'3'!#REF!</f>
        <v>#REF!</v>
      </c>
      <c r="B36" s="78">
        <v>811</v>
      </c>
      <c r="C36" s="38" t="s">
        <v>10</v>
      </c>
      <c r="D36" s="38" t="s">
        <v>235</v>
      </c>
      <c r="E36" s="38" t="s">
        <v>230</v>
      </c>
      <c r="F36" s="38" t="s">
        <v>250</v>
      </c>
      <c r="G36" s="89">
        <v>0</v>
      </c>
      <c r="H36" s="89">
        <v>0</v>
      </c>
      <c r="I36" s="98"/>
    </row>
    <row r="37" spans="1:9" s="17" customFormat="1" ht="52.2" hidden="1" customHeight="1">
      <c r="A37" s="49" t="e">
        <f>'3'!#REF!</f>
        <v>#REF!</v>
      </c>
      <c r="B37" s="78">
        <v>811</v>
      </c>
      <c r="C37" s="38" t="s">
        <v>10</v>
      </c>
      <c r="D37" s="38" t="s">
        <v>235</v>
      </c>
      <c r="E37" s="38" t="s">
        <v>230</v>
      </c>
      <c r="F37" s="38" t="s">
        <v>183</v>
      </c>
      <c r="G37" s="89">
        <f>G38</f>
        <v>93.5</v>
      </c>
      <c r="H37" s="89">
        <f>H38</f>
        <v>93.5</v>
      </c>
      <c r="I37" s="100"/>
    </row>
    <row r="38" spans="1:9" s="17" customFormat="1" ht="42" hidden="1" customHeight="1">
      <c r="A38" s="49" t="str">
        <f>'3'!B35</f>
        <v>Закупка товаров, работ, услуг в сфере информационно-коммуникационных технологий</v>
      </c>
      <c r="B38" s="78">
        <v>811</v>
      </c>
      <c r="C38" s="38" t="s">
        <v>10</v>
      </c>
      <c r="D38" s="38" t="s">
        <v>235</v>
      </c>
      <c r="E38" s="38" t="s">
        <v>230</v>
      </c>
      <c r="F38" s="38" t="s">
        <v>48</v>
      </c>
      <c r="G38" s="89">
        <f>'3'!G35</f>
        <v>93.5</v>
      </c>
      <c r="H38" s="89">
        <f>'3'!H35</f>
        <v>93.5</v>
      </c>
      <c r="I38" s="100"/>
    </row>
    <row r="39" spans="1:9" s="17" customFormat="1" ht="38.25" hidden="1" customHeight="1">
      <c r="A39" s="48" t="s">
        <v>57</v>
      </c>
      <c r="B39" s="78">
        <v>811</v>
      </c>
      <c r="C39" s="67" t="s">
        <v>9</v>
      </c>
      <c r="D39" s="67"/>
      <c r="E39" s="67"/>
      <c r="F39" s="67"/>
      <c r="G39" s="88">
        <f>G40</f>
        <v>0</v>
      </c>
      <c r="H39" s="88">
        <f>H40</f>
        <v>123.5993</v>
      </c>
      <c r="I39" s="98"/>
    </row>
    <row r="40" spans="1:9" s="17" customFormat="1" ht="10.8" hidden="1" customHeight="1">
      <c r="A40" s="46" t="s">
        <v>121</v>
      </c>
      <c r="B40" s="46"/>
      <c r="C40" s="67" t="s">
        <v>9</v>
      </c>
      <c r="D40" s="67" t="s">
        <v>58</v>
      </c>
      <c r="E40" s="67"/>
      <c r="F40" s="67"/>
      <c r="G40" s="89">
        <f>G58</f>
        <v>0</v>
      </c>
      <c r="H40" s="89">
        <f>H58</f>
        <v>123.5993</v>
      </c>
      <c r="I40" s="98"/>
    </row>
    <row r="41" spans="1:9" s="17" customFormat="1" ht="24" customHeight="1">
      <c r="A41" s="48" t="s">
        <v>94</v>
      </c>
      <c r="B41" s="23">
        <v>811</v>
      </c>
      <c r="C41" s="67" t="s">
        <v>10</v>
      </c>
      <c r="D41" s="67" t="s">
        <v>235</v>
      </c>
      <c r="E41" s="67"/>
      <c r="F41" s="67"/>
      <c r="G41" s="88">
        <f>G42</f>
        <v>278.5</v>
      </c>
      <c r="H41" s="88">
        <f>H42</f>
        <v>288.8</v>
      </c>
      <c r="I41" s="98"/>
    </row>
    <row r="42" spans="1:9" s="17" customFormat="1" ht="37.200000000000003" customHeight="1">
      <c r="A42" s="68" t="s">
        <v>266</v>
      </c>
      <c r="B42" s="78">
        <v>811</v>
      </c>
      <c r="C42" s="38" t="s">
        <v>10</v>
      </c>
      <c r="D42" s="38" t="s">
        <v>235</v>
      </c>
      <c r="E42" s="38" t="s">
        <v>263</v>
      </c>
      <c r="F42" s="67"/>
      <c r="G42" s="89">
        <f>G43</f>
        <v>278.5</v>
      </c>
      <c r="H42" s="89">
        <f>H43</f>
        <v>288.8</v>
      </c>
      <c r="I42" s="98"/>
    </row>
    <row r="43" spans="1:9" s="17" customFormat="1" ht="38.4" customHeight="1">
      <c r="A43" s="68" t="s">
        <v>268</v>
      </c>
      <c r="B43" s="78">
        <v>811</v>
      </c>
      <c r="C43" s="38" t="s">
        <v>10</v>
      </c>
      <c r="D43" s="38" t="s">
        <v>235</v>
      </c>
      <c r="E43" s="38" t="s">
        <v>297</v>
      </c>
      <c r="F43" s="67"/>
      <c r="G43" s="89">
        <f>G55+G50+G51+G52+G53+G54</f>
        <v>278.5</v>
      </c>
      <c r="H43" s="89">
        <f>H50+H55+H51+H52+H53+H54</f>
        <v>288.8</v>
      </c>
      <c r="I43" s="98"/>
    </row>
    <row r="44" spans="1:9" s="17" customFormat="1" ht="35.4" hidden="1" customHeight="1">
      <c r="A44" s="49" t="s">
        <v>14</v>
      </c>
      <c r="B44" s="78">
        <v>811</v>
      </c>
      <c r="C44" s="38" t="s">
        <v>10</v>
      </c>
      <c r="D44" s="38" t="s">
        <v>235</v>
      </c>
      <c r="E44" s="38" t="s">
        <v>287</v>
      </c>
      <c r="F44" s="38" t="s">
        <v>48</v>
      </c>
      <c r="G44" s="89">
        <f>'3'!G35</f>
        <v>93.5</v>
      </c>
      <c r="H44" s="89">
        <f>'3'!H35</f>
        <v>93.5</v>
      </c>
      <c r="I44" s="98"/>
    </row>
    <row r="45" spans="1:9" s="17" customFormat="1" ht="39" hidden="1" customHeight="1">
      <c r="A45" s="49" t="s">
        <v>49</v>
      </c>
      <c r="B45" s="78">
        <v>811</v>
      </c>
      <c r="C45" s="38" t="s">
        <v>10</v>
      </c>
      <c r="D45" s="38" t="s">
        <v>235</v>
      </c>
      <c r="E45" s="38" t="s">
        <v>287</v>
      </c>
      <c r="F45" s="38" t="s">
        <v>50</v>
      </c>
      <c r="G45" s="89" t="e">
        <f>'3'!#REF!</f>
        <v>#REF!</v>
      </c>
      <c r="H45" s="89" t="e">
        <f>'3'!#REF!</f>
        <v>#REF!</v>
      </c>
      <c r="I45" s="98"/>
    </row>
    <row r="46" spans="1:9" s="17" customFormat="1" ht="22.2" hidden="1" customHeight="1">
      <c r="A46" s="49" t="s">
        <v>285</v>
      </c>
      <c r="B46" s="78">
        <v>811</v>
      </c>
      <c r="C46" s="38" t="s">
        <v>10</v>
      </c>
      <c r="D46" s="38" t="s">
        <v>235</v>
      </c>
      <c r="E46" s="38" t="s">
        <v>287</v>
      </c>
      <c r="F46" s="38" t="s">
        <v>286</v>
      </c>
      <c r="G46" s="89" t="e">
        <f>'3'!#REF!</f>
        <v>#REF!</v>
      </c>
      <c r="H46" s="89" t="e">
        <f>'3'!#REF!</f>
        <v>#REF!</v>
      </c>
      <c r="I46" s="98"/>
    </row>
    <row r="47" spans="1:9" s="17" customFormat="1" ht="22.8" hidden="1" customHeight="1">
      <c r="A47" s="49" t="s">
        <v>51</v>
      </c>
      <c r="B47" s="78">
        <v>811</v>
      </c>
      <c r="C47" s="38" t="s">
        <v>10</v>
      </c>
      <c r="D47" s="38" t="s">
        <v>235</v>
      </c>
      <c r="E47" s="38" t="s">
        <v>287</v>
      </c>
      <c r="F47" s="38" t="s">
        <v>52</v>
      </c>
      <c r="G47" s="89" t="e">
        <f>'3'!#REF!</f>
        <v>#REF!</v>
      </c>
      <c r="H47" s="89" t="e">
        <f>'3'!#REF!</f>
        <v>#REF!</v>
      </c>
      <c r="I47" s="98"/>
    </row>
    <row r="48" spans="1:9" s="17" customFormat="1" ht="20.399999999999999" hidden="1" customHeight="1">
      <c r="A48" s="49" t="s">
        <v>288</v>
      </c>
      <c r="B48" s="78">
        <v>811</v>
      </c>
      <c r="C48" s="38" t="s">
        <v>10</v>
      </c>
      <c r="D48" s="38" t="s">
        <v>235</v>
      </c>
      <c r="E48" s="38" t="s">
        <v>287</v>
      </c>
      <c r="F48" s="38" t="s">
        <v>290</v>
      </c>
      <c r="G48" s="89" t="e">
        <f>'3'!#REF!</f>
        <v>#REF!</v>
      </c>
      <c r="H48" s="89" t="e">
        <f>'3'!#REF!</f>
        <v>#REF!</v>
      </c>
      <c r="I48" s="98"/>
    </row>
    <row r="49" spans="1:9" s="17" customFormat="1" ht="21.6" hidden="1" customHeight="1">
      <c r="A49" s="49" t="s">
        <v>289</v>
      </c>
      <c r="B49" s="78">
        <v>811</v>
      </c>
      <c r="C49" s="38" t="s">
        <v>10</v>
      </c>
      <c r="D49" s="38" t="s">
        <v>235</v>
      </c>
      <c r="E49" s="38" t="s">
        <v>287</v>
      </c>
      <c r="F49" s="38" t="s">
        <v>291</v>
      </c>
      <c r="G49" s="89" t="e">
        <f>'3'!#REF!</f>
        <v>#REF!</v>
      </c>
      <c r="H49" s="89" t="e">
        <f>'3'!#REF!</f>
        <v>#REF!</v>
      </c>
      <c r="I49" s="98"/>
    </row>
    <row r="50" spans="1:9" s="17" customFormat="1" ht="35.4" customHeight="1">
      <c r="A50" s="49" t="str">
        <f>'3'!B35</f>
        <v>Закупка товаров, работ, услуг в сфере информационно-коммуникационных технологий</v>
      </c>
      <c r="B50" s="78">
        <v>811</v>
      </c>
      <c r="C50" s="38" t="s">
        <v>10</v>
      </c>
      <c r="D50" s="38" t="s">
        <v>235</v>
      </c>
      <c r="E50" s="38" t="s">
        <v>331</v>
      </c>
      <c r="F50" s="38" t="s">
        <v>48</v>
      </c>
      <c r="G50" s="89">
        <f>'3'!G35</f>
        <v>93.5</v>
      </c>
      <c r="H50" s="89">
        <f>'3'!H35</f>
        <v>93.5</v>
      </c>
      <c r="I50" s="98"/>
    </row>
    <row r="51" spans="1:9" s="17" customFormat="1" ht="35.4" customHeight="1">
      <c r="A51" s="49" t="s">
        <v>49</v>
      </c>
      <c r="B51" s="78">
        <v>811</v>
      </c>
      <c r="C51" s="38" t="s">
        <v>10</v>
      </c>
      <c r="D51" s="38" t="s">
        <v>235</v>
      </c>
      <c r="E51" s="38" t="s">
        <v>331</v>
      </c>
      <c r="F51" s="38" t="s">
        <v>50</v>
      </c>
      <c r="G51" s="89">
        <f>'3'!G36</f>
        <v>120</v>
      </c>
      <c r="H51" s="89">
        <f>'3'!H36</f>
        <v>120</v>
      </c>
      <c r="I51" s="98"/>
    </row>
    <row r="52" spans="1:9" s="17" customFormat="1" ht="35.4" customHeight="1">
      <c r="A52" s="49" t="s">
        <v>51</v>
      </c>
      <c r="B52" s="78">
        <v>811</v>
      </c>
      <c r="C52" s="38" t="s">
        <v>10</v>
      </c>
      <c r="D52" s="38" t="s">
        <v>235</v>
      </c>
      <c r="E52" s="38" t="s">
        <v>331</v>
      </c>
      <c r="F52" s="38" t="s">
        <v>52</v>
      </c>
      <c r="G52" s="89">
        <f>'3'!G37</f>
        <v>10</v>
      </c>
      <c r="H52" s="89">
        <f>'3'!H37</f>
        <v>10</v>
      </c>
      <c r="I52" s="98"/>
    </row>
    <row r="53" spans="1:9" s="17" customFormat="1" ht="35.4" customHeight="1">
      <c r="A53" s="49" t="s">
        <v>332</v>
      </c>
      <c r="B53" s="78">
        <v>811</v>
      </c>
      <c r="C53" s="38" t="s">
        <v>10</v>
      </c>
      <c r="D53" s="38" t="s">
        <v>235</v>
      </c>
      <c r="E53" s="38" t="s">
        <v>331</v>
      </c>
      <c r="F53" s="38" t="s">
        <v>290</v>
      </c>
      <c r="G53" s="89">
        <f>'3'!G38</f>
        <v>5</v>
      </c>
      <c r="H53" s="89">
        <f>'3'!H38</f>
        <v>5</v>
      </c>
      <c r="I53" s="98"/>
    </row>
    <row r="54" spans="1:9" s="17" customFormat="1" ht="35.4" customHeight="1">
      <c r="A54" s="49" t="s">
        <v>289</v>
      </c>
      <c r="B54" s="78">
        <v>811</v>
      </c>
      <c r="C54" s="38" t="s">
        <v>10</v>
      </c>
      <c r="D54" s="38" t="s">
        <v>235</v>
      </c>
      <c r="E54" s="38" t="s">
        <v>331</v>
      </c>
      <c r="F54" s="38" t="s">
        <v>291</v>
      </c>
      <c r="G54" s="89">
        <f>'3'!G39</f>
        <v>50</v>
      </c>
      <c r="H54" s="89">
        <f>'3'!H39</f>
        <v>50</v>
      </c>
      <c r="I54" s="98"/>
    </row>
    <row r="55" spans="1:9" s="17" customFormat="1" ht="36" customHeight="1">
      <c r="A55" s="49" t="s">
        <v>49</v>
      </c>
      <c r="B55" s="78">
        <v>811</v>
      </c>
      <c r="C55" s="38" t="s">
        <v>10</v>
      </c>
      <c r="D55" s="38" t="s">
        <v>235</v>
      </c>
      <c r="E55" s="38" t="s">
        <v>293</v>
      </c>
      <c r="F55" s="38" t="s">
        <v>50</v>
      </c>
      <c r="G55" s="89">
        <v>0</v>
      </c>
      <c r="H55" s="89">
        <f>'3'!H40</f>
        <v>10.3</v>
      </c>
      <c r="I55" s="98"/>
    </row>
    <row r="56" spans="1:9" s="17" customFormat="1" ht="24" customHeight="1">
      <c r="A56" s="48" t="s">
        <v>57</v>
      </c>
      <c r="B56" s="23">
        <v>811</v>
      </c>
      <c r="C56" s="67" t="s">
        <v>9</v>
      </c>
      <c r="D56" s="67"/>
      <c r="E56" s="67"/>
      <c r="F56" s="67"/>
      <c r="G56" s="88">
        <f>G58</f>
        <v>0</v>
      </c>
      <c r="H56" s="88">
        <f>H58</f>
        <v>123.5993</v>
      </c>
      <c r="I56" s="98"/>
    </row>
    <row r="57" spans="1:9" s="17" customFormat="1" ht="21.75" customHeight="1">
      <c r="A57" s="46" t="s">
        <v>121</v>
      </c>
      <c r="B57" s="23">
        <v>811</v>
      </c>
      <c r="C57" s="67" t="s">
        <v>9</v>
      </c>
      <c r="D57" s="67" t="s">
        <v>58</v>
      </c>
      <c r="E57" s="67"/>
      <c r="F57" s="67"/>
      <c r="G57" s="88">
        <f>G58</f>
        <v>0</v>
      </c>
      <c r="H57" s="88">
        <f>H58</f>
        <v>123.5993</v>
      </c>
      <c r="I57" s="98"/>
    </row>
    <row r="58" spans="1:9" s="17" customFormat="1" ht="57.75" customHeight="1">
      <c r="A58" s="47" t="s">
        <v>18</v>
      </c>
      <c r="B58" s="78">
        <v>811</v>
      </c>
      <c r="C58" s="38" t="s">
        <v>9</v>
      </c>
      <c r="D58" s="38" t="s">
        <v>58</v>
      </c>
      <c r="E58" s="38" t="s">
        <v>2</v>
      </c>
      <c r="F58" s="38"/>
      <c r="G58" s="89">
        <f>G59+G62</f>
        <v>0</v>
      </c>
      <c r="H58" s="89">
        <f>H59+H62</f>
        <v>123.5993</v>
      </c>
      <c r="I58" s="97"/>
    </row>
    <row r="59" spans="1:9" s="17" customFormat="1" ht="57.75" customHeight="1">
      <c r="A59" s="65" t="s">
        <v>185</v>
      </c>
      <c r="B59" s="78">
        <v>811</v>
      </c>
      <c r="C59" s="38" t="s">
        <v>9</v>
      </c>
      <c r="D59" s="38" t="s">
        <v>58</v>
      </c>
      <c r="E59" s="38" t="s">
        <v>3</v>
      </c>
      <c r="F59" s="38" t="s">
        <v>214</v>
      </c>
      <c r="G59" s="89">
        <f>G60+G61</f>
        <v>12</v>
      </c>
      <c r="H59" s="89">
        <f>H60+H61</f>
        <v>118.5993</v>
      </c>
      <c r="I59" s="97"/>
    </row>
    <row r="60" spans="1:9" s="17" customFormat="1" ht="29.25" customHeight="1">
      <c r="A60" s="49" t="s">
        <v>33</v>
      </c>
      <c r="B60" s="78">
        <v>811</v>
      </c>
      <c r="C60" s="38" t="s">
        <v>9</v>
      </c>
      <c r="D60" s="38" t="s">
        <v>58</v>
      </c>
      <c r="E60" s="38" t="s">
        <v>3</v>
      </c>
      <c r="F60" s="38" t="s">
        <v>46</v>
      </c>
      <c r="G60" s="89">
        <f>'3'!G45</f>
        <v>8.4</v>
      </c>
      <c r="H60" s="89">
        <f>'3'!H45</f>
        <v>90.248679999999993</v>
      </c>
      <c r="I60" s="98"/>
    </row>
    <row r="61" spans="1:9" s="17" customFormat="1" ht="42.75" customHeight="1">
      <c r="A61" s="65" t="s">
        <v>34</v>
      </c>
      <c r="B61" s="78">
        <v>811</v>
      </c>
      <c r="C61" s="38" t="s">
        <v>9</v>
      </c>
      <c r="D61" s="38" t="s">
        <v>58</v>
      </c>
      <c r="E61" s="38" t="s">
        <v>3</v>
      </c>
      <c r="F61" s="38" t="s">
        <v>35</v>
      </c>
      <c r="G61" s="89">
        <f>'3'!G46</f>
        <v>3.6</v>
      </c>
      <c r="H61" s="89">
        <f>'3'!H46</f>
        <v>28.350620000000003</v>
      </c>
      <c r="I61" s="100"/>
    </row>
    <row r="62" spans="1:9" s="17" customFormat="1" ht="39.6" customHeight="1">
      <c r="A62" s="49" t="s">
        <v>49</v>
      </c>
      <c r="B62" s="78">
        <v>811</v>
      </c>
      <c r="C62" s="38" t="s">
        <v>9</v>
      </c>
      <c r="D62" s="38" t="s">
        <v>58</v>
      </c>
      <c r="E62" s="38" t="s">
        <v>3</v>
      </c>
      <c r="F62" s="38" t="s">
        <v>50</v>
      </c>
      <c r="G62" s="89">
        <f>'3'!G47</f>
        <v>-12</v>
      </c>
      <c r="H62" s="89">
        <f>'3'!H47</f>
        <v>5</v>
      </c>
      <c r="I62" s="100"/>
    </row>
    <row r="63" spans="1:9" s="17" customFormat="1" ht="22.5" customHeight="1">
      <c r="A63" s="108" t="s">
        <v>99</v>
      </c>
      <c r="B63" s="23">
        <v>811</v>
      </c>
      <c r="C63" s="67" t="s">
        <v>58</v>
      </c>
      <c r="D63" s="67"/>
      <c r="E63" s="38"/>
      <c r="F63" s="38"/>
      <c r="G63" s="88">
        <f>G67</f>
        <v>4</v>
      </c>
      <c r="H63" s="88">
        <f>H67</f>
        <v>4</v>
      </c>
      <c r="I63" s="98"/>
    </row>
    <row r="64" spans="1:9" s="17" customFormat="1" ht="39" customHeight="1">
      <c r="A64" s="108" t="s">
        <v>252</v>
      </c>
      <c r="B64" s="78">
        <v>811</v>
      </c>
      <c r="C64" s="38" t="s">
        <v>58</v>
      </c>
      <c r="D64" s="38" t="s">
        <v>225</v>
      </c>
      <c r="E64" s="38" t="s">
        <v>6</v>
      </c>
      <c r="F64" s="38"/>
      <c r="G64" s="88">
        <f>G65</f>
        <v>4</v>
      </c>
      <c r="H64" s="88">
        <f>H65</f>
        <v>4</v>
      </c>
      <c r="I64" s="98"/>
    </row>
    <row r="65" spans="1:9" s="17" customFormat="1" ht="21" customHeight="1">
      <c r="A65" s="124" t="s">
        <v>254</v>
      </c>
      <c r="B65" s="78">
        <v>811</v>
      </c>
      <c r="C65" s="38" t="s">
        <v>58</v>
      </c>
      <c r="D65" s="38" t="s">
        <v>225</v>
      </c>
      <c r="E65" s="38" t="s">
        <v>6</v>
      </c>
      <c r="F65" s="38"/>
      <c r="G65" s="88">
        <f>G67</f>
        <v>4</v>
      </c>
      <c r="H65" s="88">
        <f>H67</f>
        <v>4</v>
      </c>
      <c r="I65" s="98"/>
    </row>
    <row r="66" spans="1:9" s="17" customFormat="1" ht="54.75" customHeight="1">
      <c r="A66" s="110" t="s">
        <v>259</v>
      </c>
      <c r="B66" s="78">
        <v>811</v>
      </c>
      <c r="C66" s="38" t="s">
        <v>58</v>
      </c>
      <c r="D66" s="38" t="s">
        <v>225</v>
      </c>
      <c r="E66" s="38" t="s">
        <v>6</v>
      </c>
      <c r="F66" s="38"/>
      <c r="G66" s="89">
        <f>G67</f>
        <v>4</v>
      </c>
      <c r="H66" s="89">
        <f>H67</f>
        <v>4</v>
      </c>
      <c r="I66" s="98"/>
    </row>
    <row r="67" spans="1:9" s="17" customFormat="1" ht="42.75" customHeight="1">
      <c r="A67" s="110" t="s">
        <v>269</v>
      </c>
      <c r="B67" s="78">
        <v>811</v>
      </c>
      <c r="C67" s="38" t="s">
        <v>58</v>
      </c>
      <c r="D67" s="38" t="s">
        <v>225</v>
      </c>
      <c r="E67" s="38" t="s">
        <v>6</v>
      </c>
      <c r="F67" s="38" t="s">
        <v>253</v>
      </c>
      <c r="G67" s="89">
        <f>G68</f>
        <v>4</v>
      </c>
      <c r="H67" s="89">
        <f>H68</f>
        <v>4</v>
      </c>
      <c r="I67" s="98"/>
    </row>
    <row r="68" spans="1:9" s="17" customFormat="1" ht="35.25" customHeight="1">
      <c r="A68" s="49" t="s">
        <v>49</v>
      </c>
      <c r="B68" s="78">
        <v>811</v>
      </c>
      <c r="C68" s="38" t="s">
        <v>58</v>
      </c>
      <c r="D68" s="38" t="s">
        <v>225</v>
      </c>
      <c r="E68" s="38" t="s">
        <v>1</v>
      </c>
      <c r="F68" s="38" t="s">
        <v>50</v>
      </c>
      <c r="G68" s="89">
        <f>'3'!G53</f>
        <v>4</v>
      </c>
      <c r="H68" s="89">
        <f>'3'!H53</f>
        <v>4</v>
      </c>
      <c r="I68" s="98"/>
    </row>
    <row r="69" spans="1:9" s="17" customFormat="1" ht="27" customHeight="1">
      <c r="A69" s="108" t="s">
        <v>60</v>
      </c>
      <c r="B69" s="23">
        <v>811</v>
      </c>
      <c r="C69" s="67" t="s">
        <v>47</v>
      </c>
      <c r="D69" s="67"/>
      <c r="E69" s="38"/>
      <c r="F69" s="38"/>
      <c r="G69" s="88">
        <f>G72+G73+G77</f>
        <v>4</v>
      </c>
      <c r="H69" s="88">
        <f>H72+H73+H77</f>
        <v>404.416</v>
      </c>
      <c r="I69" s="97"/>
    </row>
    <row r="70" spans="1:9" s="17" customFormat="1" ht="31.5" customHeight="1">
      <c r="A70" s="110" t="s">
        <v>87</v>
      </c>
      <c r="B70" s="78">
        <v>811</v>
      </c>
      <c r="C70" s="67" t="s">
        <v>47</v>
      </c>
      <c r="D70" s="67" t="s">
        <v>100</v>
      </c>
      <c r="E70" s="38"/>
      <c r="F70" s="38"/>
      <c r="G70" s="89">
        <f>G71</f>
        <v>4</v>
      </c>
      <c r="H70" s="89">
        <f>H71</f>
        <v>4</v>
      </c>
      <c r="I70" s="97"/>
    </row>
    <row r="71" spans="1:9" s="17" customFormat="1" ht="33.75" customHeight="1">
      <c r="A71" s="111" t="s">
        <v>279</v>
      </c>
      <c r="B71" s="78">
        <v>811</v>
      </c>
      <c r="C71" s="38" t="s">
        <v>47</v>
      </c>
      <c r="D71" s="38" t="s">
        <v>100</v>
      </c>
      <c r="E71" s="38" t="s">
        <v>7</v>
      </c>
      <c r="F71" s="38"/>
      <c r="G71" s="89">
        <f>G72</f>
        <v>4</v>
      </c>
      <c r="H71" s="89">
        <f>H72</f>
        <v>4</v>
      </c>
      <c r="I71" s="98"/>
    </row>
    <row r="72" spans="1:9" s="17" customFormat="1" ht="35.25" customHeight="1">
      <c r="A72" s="49" t="s">
        <v>49</v>
      </c>
      <c r="B72" s="78">
        <v>811</v>
      </c>
      <c r="C72" s="69" t="s">
        <v>47</v>
      </c>
      <c r="D72" s="69" t="s">
        <v>100</v>
      </c>
      <c r="E72" s="38" t="s">
        <v>4</v>
      </c>
      <c r="F72" s="38" t="s">
        <v>50</v>
      </c>
      <c r="G72" s="89">
        <f>'3'!G58</f>
        <v>4</v>
      </c>
      <c r="H72" s="89">
        <f>'3'!H58</f>
        <v>4</v>
      </c>
      <c r="I72" s="98"/>
    </row>
    <row r="73" spans="1:9" s="17" customFormat="1" ht="22.8">
      <c r="A73" s="48" t="s">
        <v>247</v>
      </c>
      <c r="B73" s="23">
        <v>811</v>
      </c>
      <c r="C73" s="107" t="s">
        <v>47</v>
      </c>
      <c r="D73" s="107" t="s">
        <v>61</v>
      </c>
      <c r="E73" s="67" t="s">
        <v>228</v>
      </c>
      <c r="F73" s="67"/>
      <c r="G73" s="88">
        <f>G74</f>
        <v>0</v>
      </c>
      <c r="H73" s="88">
        <f>H74</f>
        <v>399.416</v>
      </c>
      <c r="I73" s="98"/>
    </row>
    <row r="74" spans="1:9" s="17" customFormat="1" ht="36">
      <c r="A74" s="49" t="s">
        <v>248</v>
      </c>
      <c r="B74" s="78">
        <v>811</v>
      </c>
      <c r="C74" s="69" t="s">
        <v>47</v>
      </c>
      <c r="D74" s="69" t="s">
        <v>61</v>
      </c>
      <c r="E74" s="38" t="s">
        <v>228</v>
      </c>
      <c r="F74" s="38"/>
      <c r="G74" s="89">
        <f>G75+G76</f>
        <v>0</v>
      </c>
      <c r="H74" s="89">
        <f>H75+H76</f>
        <v>399.416</v>
      </c>
      <c r="I74" s="98"/>
    </row>
    <row r="75" spans="1:9" s="17" customFormat="1" ht="36">
      <c r="A75" s="49" t="s">
        <v>49</v>
      </c>
      <c r="B75" s="78">
        <v>811</v>
      </c>
      <c r="C75" s="69" t="s">
        <v>47</v>
      </c>
      <c r="D75" s="69" t="s">
        <v>61</v>
      </c>
      <c r="E75" s="38" t="s">
        <v>228</v>
      </c>
      <c r="F75" s="38" t="s">
        <v>50</v>
      </c>
      <c r="G75" s="89">
        <f>'3'!G61</f>
        <v>0</v>
      </c>
      <c r="H75" s="89">
        <f>'3'!H61</f>
        <v>349.416</v>
      </c>
      <c r="I75" s="98"/>
    </row>
    <row r="76" spans="1:9" s="17" customFormat="1" ht="22.8">
      <c r="A76" s="49" t="str">
        <f>'3'!B62</f>
        <v>Закупка энергетических ресурсов</v>
      </c>
      <c r="B76" s="78">
        <v>811</v>
      </c>
      <c r="C76" s="69" t="s">
        <v>47</v>
      </c>
      <c r="D76" s="69" t="s">
        <v>61</v>
      </c>
      <c r="E76" s="38" t="s">
        <v>228</v>
      </c>
      <c r="F76" s="38" t="s">
        <v>286</v>
      </c>
      <c r="G76" s="89">
        <f>'3'!G62</f>
        <v>0</v>
      </c>
      <c r="H76" s="89">
        <f>'3'!H62</f>
        <v>50</v>
      </c>
      <c r="I76" s="98"/>
    </row>
    <row r="77" spans="1:9" s="17" customFormat="1" ht="22.8">
      <c r="A77" s="48" t="s">
        <v>86</v>
      </c>
      <c r="B77" s="23">
        <v>811</v>
      </c>
      <c r="C77" s="107" t="s">
        <v>47</v>
      </c>
      <c r="D77" s="107" t="s">
        <v>315</v>
      </c>
      <c r="E77" s="38"/>
      <c r="F77" s="38"/>
      <c r="G77" s="88">
        <f>G78</f>
        <v>0</v>
      </c>
      <c r="H77" s="88">
        <f>H78</f>
        <v>1</v>
      </c>
      <c r="I77" s="98"/>
    </row>
    <row r="78" spans="1:9" s="17" customFormat="1" ht="36">
      <c r="A78" s="68" t="s">
        <v>266</v>
      </c>
      <c r="B78" s="78">
        <v>811</v>
      </c>
      <c r="C78" s="69" t="s">
        <v>47</v>
      </c>
      <c r="D78" s="69" t="s">
        <v>315</v>
      </c>
      <c r="E78" s="38" t="s">
        <v>316</v>
      </c>
      <c r="F78" s="38" t="s">
        <v>188</v>
      </c>
      <c r="G78" s="89">
        <f>G79</f>
        <v>0</v>
      </c>
      <c r="H78" s="89">
        <f>H79</f>
        <v>1</v>
      </c>
      <c r="I78" s="98"/>
    </row>
    <row r="79" spans="1:9" s="17" customFormat="1" ht="22.8">
      <c r="A79" s="110" t="s">
        <v>206</v>
      </c>
      <c r="B79" s="78">
        <v>811</v>
      </c>
      <c r="C79" s="69" t="s">
        <v>47</v>
      </c>
      <c r="D79" s="69" t="s">
        <v>315</v>
      </c>
      <c r="E79" s="38" t="s">
        <v>316</v>
      </c>
      <c r="F79" s="38" t="s">
        <v>227</v>
      </c>
      <c r="G79" s="89">
        <v>0</v>
      </c>
      <c r="H79" s="89">
        <v>1</v>
      </c>
      <c r="I79" s="98"/>
    </row>
    <row r="80" spans="1:9" s="17" customFormat="1" ht="25.5" customHeight="1">
      <c r="A80" s="46" t="s">
        <v>62</v>
      </c>
      <c r="B80" s="23">
        <v>811</v>
      </c>
      <c r="C80" s="67" t="s">
        <v>63</v>
      </c>
      <c r="D80" s="67"/>
      <c r="E80" s="67"/>
      <c r="F80" s="67"/>
      <c r="G80" s="88">
        <f>G81+G85</f>
        <v>30</v>
      </c>
      <c r="H80" s="88">
        <f>H81+H85</f>
        <v>30</v>
      </c>
      <c r="I80" s="102"/>
    </row>
    <row r="81" spans="1:9" s="17" customFormat="1" ht="31.5" customHeight="1">
      <c r="A81" s="46" t="s">
        <v>83</v>
      </c>
      <c r="B81" s="23">
        <v>811</v>
      </c>
      <c r="C81" s="67" t="s">
        <v>63</v>
      </c>
      <c r="D81" s="67" t="s">
        <v>9</v>
      </c>
      <c r="E81" s="67"/>
      <c r="F81" s="67"/>
      <c r="G81" s="89">
        <f>G83</f>
        <v>15</v>
      </c>
      <c r="H81" s="89">
        <f>H83</f>
        <v>15</v>
      </c>
      <c r="I81" s="98"/>
    </row>
    <row r="82" spans="1:9" s="17" customFormat="1" ht="31.5" customHeight="1">
      <c r="A82" s="124" t="s">
        <v>254</v>
      </c>
      <c r="B82" s="23">
        <v>811</v>
      </c>
      <c r="C82" s="67" t="s">
        <v>63</v>
      </c>
      <c r="D82" s="67" t="s">
        <v>9</v>
      </c>
      <c r="E82" s="38" t="s">
        <v>8</v>
      </c>
      <c r="F82" s="67"/>
      <c r="G82" s="89">
        <f>G83</f>
        <v>15</v>
      </c>
      <c r="H82" s="89">
        <f>H83</f>
        <v>15</v>
      </c>
      <c r="I82" s="98"/>
    </row>
    <row r="83" spans="1:9" s="17" customFormat="1" ht="48" customHeight="1">
      <c r="A83" s="47" t="s">
        <v>280</v>
      </c>
      <c r="B83" s="78">
        <v>811</v>
      </c>
      <c r="C83" s="38" t="s">
        <v>63</v>
      </c>
      <c r="D83" s="38" t="s">
        <v>9</v>
      </c>
      <c r="E83" s="38" t="s">
        <v>8</v>
      </c>
      <c r="F83" s="38" t="s">
        <v>253</v>
      </c>
      <c r="G83" s="89">
        <f>G84</f>
        <v>15</v>
      </c>
      <c r="H83" s="89">
        <f>H84</f>
        <v>15</v>
      </c>
      <c r="I83" s="97"/>
    </row>
    <row r="84" spans="1:9" s="17" customFormat="1" ht="33.75" customHeight="1">
      <c r="A84" s="49" t="s">
        <v>49</v>
      </c>
      <c r="B84" s="78">
        <v>811</v>
      </c>
      <c r="C84" s="38" t="s">
        <v>63</v>
      </c>
      <c r="D84" s="38" t="s">
        <v>9</v>
      </c>
      <c r="E84" s="38" t="s">
        <v>5</v>
      </c>
      <c r="F84" s="38" t="s">
        <v>50</v>
      </c>
      <c r="G84" s="89">
        <f>'3'!G70</f>
        <v>15</v>
      </c>
      <c r="H84" s="89">
        <f>'3'!H70</f>
        <v>15</v>
      </c>
      <c r="I84" s="98"/>
    </row>
    <row r="85" spans="1:9" s="17" customFormat="1" ht="25.5" customHeight="1">
      <c r="A85" s="46" t="s">
        <v>82</v>
      </c>
      <c r="B85" s="23">
        <v>811</v>
      </c>
      <c r="C85" s="67" t="s">
        <v>63</v>
      </c>
      <c r="D85" s="67" t="s">
        <v>58</v>
      </c>
      <c r="E85" s="67"/>
      <c r="F85" s="67"/>
      <c r="G85" s="89">
        <f>G87</f>
        <v>15</v>
      </c>
      <c r="H85" s="89">
        <f>H87</f>
        <v>15</v>
      </c>
      <c r="I85" s="98"/>
    </row>
    <row r="86" spans="1:9" s="17" customFormat="1" ht="25.5" customHeight="1">
      <c r="A86" s="124" t="s">
        <v>254</v>
      </c>
      <c r="B86" s="23">
        <v>811</v>
      </c>
      <c r="C86" s="67" t="s">
        <v>63</v>
      </c>
      <c r="D86" s="67" t="s">
        <v>58</v>
      </c>
      <c r="E86" s="67" t="s">
        <v>226</v>
      </c>
      <c r="F86" s="67"/>
      <c r="G86" s="89">
        <f>G88</f>
        <v>15</v>
      </c>
      <c r="H86" s="89">
        <f>H88</f>
        <v>15</v>
      </c>
      <c r="I86" s="98"/>
    </row>
    <row r="87" spans="1:9" s="17" customFormat="1" ht="60" customHeight="1">
      <c r="A87" s="47" t="s">
        <v>281</v>
      </c>
      <c r="B87" s="78">
        <v>811</v>
      </c>
      <c r="C87" s="38" t="s">
        <v>63</v>
      </c>
      <c r="D87" s="38" t="s">
        <v>58</v>
      </c>
      <c r="E87" s="38" t="s">
        <v>226</v>
      </c>
      <c r="F87" s="38"/>
      <c r="G87" s="89">
        <f>G88</f>
        <v>15</v>
      </c>
      <c r="H87" s="89">
        <f>H88</f>
        <v>15</v>
      </c>
      <c r="I87" s="98"/>
    </row>
    <row r="88" spans="1:9" s="17" customFormat="1" ht="46.5" customHeight="1">
      <c r="A88" s="49" t="s">
        <v>49</v>
      </c>
      <c r="B88" s="78">
        <v>811</v>
      </c>
      <c r="C88" s="38" t="s">
        <v>63</v>
      </c>
      <c r="D88" s="38" t="s">
        <v>58</v>
      </c>
      <c r="E88" s="38" t="s">
        <v>5</v>
      </c>
      <c r="F88" s="38" t="s">
        <v>50</v>
      </c>
      <c r="G88" s="89">
        <f>'3'!G74</f>
        <v>15</v>
      </c>
      <c r="H88" s="89">
        <f>'3'!H74</f>
        <v>15</v>
      </c>
      <c r="I88" s="98"/>
    </row>
    <row r="89" spans="1:9" s="17" customFormat="1" ht="25.5" customHeight="1">
      <c r="A89" s="46" t="s">
        <v>213</v>
      </c>
      <c r="B89" s="23">
        <v>811</v>
      </c>
      <c r="C89" s="67" t="s">
        <v>64</v>
      </c>
      <c r="D89" s="67"/>
      <c r="E89" s="67"/>
      <c r="F89" s="67"/>
      <c r="G89" s="88">
        <f>G90</f>
        <v>289.77000000000004</v>
      </c>
      <c r="H89" s="88">
        <f>H90</f>
        <v>1069.57</v>
      </c>
      <c r="I89" s="98"/>
    </row>
    <row r="90" spans="1:9" s="17" customFormat="1" ht="21.75" customHeight="1">
      <c r="A90" s="46" t="s">
        <v>74</v>
      </c>
      <c r="B90" s="23">
        <v>811</v>
      </c>
      <c r="C90" s="67" t="s">
        <v>64</v>
      </c>
      <c r="D90" s="67" t="s">
        <v>10</v>
      </c>
      <c r="E90" s="67"/>
      <c r="F90" s="67"/>
      <c r="G90" s="89">
        <f>G92</f>
        <v>289.77000000000004</v>
      </c>
      <c r="H90" s="89">
        <f>H92</f>
        <v>1069.57</v>
      </c>
      <c r="I90" s="98"/>
    </row>
    <row r="91" spans="1:9" s="17" customFormat="1" ht="21.75" customHeight="1">
      <c r="A91" s="46" t="s">
        <v>257</v>
      </c>
      <c r="B91" s="23">
        <v>811</v>
      </c>
      <c r="C91" s="67" t="s">
        <v>64</v>
      </c>
      <c r="D91" s="67" t="s">
        <v>10</v>
      </c>
      <c r="E91" s="38" t="s">
        <v>187</v>
      </c>
      <c r="F91" s="67"/>
      <c r="G91" s="89">
        <f>G92</f>
        <v>289.77000000000004</v>
      </c>
      <c r="H91" s="89">
        <f>H92</f>
        <v>1069.57</v>
      </c>
      <c r="I91" s="98"/>
    </row>
    <row r="92" spans="1:9" s="17" customFormat="1" ht="35.25" customHeight="1">
      <c r="A92" s="47" t="s">
        <v>282</v>
      </c>
      <c r="B92" s="78">
        <v>811</v>
      </c>
      <c r="C92" s="38" t="s">
        <v>64</v>
      </c>
      <c r="D92" s="38" t="s">
        <v>10</v>
      </c>
      <c r="E92" s="38" t="s">
        <v>187</v>
      </c>
      <c r="F92" s="38"/>
      <c r="G92" s="89">
        <f>G93</f>
        <v>289.77000000000004</v>
      </c>
      <c r="H92" s="89">
        <f>H93</f>
        <v>1069.57</v>
      </c>
      <c r="I92" s="98"/>
    </row>
    <row r="93" spans="1:9" s="17" customFormat="1" ht="35.25" customHeight="1">
      <c r="A93" s="47" t="s">
        <v>274</v>
      </c>
      <c r="B93" s="78">
        <v>811</v>
      </c>
      <c r="C93" s="38" t="s">
        <v>64</v>
      </c>
      <c r="D93" s="38" t="s">
        <v>10</v>
      </c>
      <c r="E93" s="38" t="s">
        <v>38</v>
      </c>
      <c r="F93" s="38"/>
      <c r="G93" s="89">
        <f>G94+G96+G98+G99</f>
        <v>289.77000000000004</v>
      </c>
      <c r="H93" s="89">
        <f>H94+H96+H98+H99</f>
        <v>1069.57</v>
      </c>
      <c r="I93" s="98"/>
    </row>
    <row r="94" spans="1:9" s="17" customFormat="1" ht="35.25" customHeight="1">
      <c r="A94" s="112" t="s">
        <v>275</v>
      </c>
      <c r="B94" s="78">
        <v>811</v>
      </c>
      <c r="C94" s="38" t="s">
        <v>64</v>
      </c>
      <c r="D94" s="38" t="s">
        <v>10</v>
      </c>
      <c r="E94" s="38" t="s">
        <v>215</v>
      </c>
      <c r="F94" s="38" t="s">
        <v>188</v>
      </c>
      <c r="G94" s="89">
        <f>G95</f>
        <v>0</v>
      </c>
      <c r="H94" s="89">
        <f>H95</f>
        <v>279.8</v>
      </c>
      <c r="I94" s="98"/>
    </row>
    <row r="95" spans="1:9" s="17" customFormat="1" ht="33" customHeight="1">
      <c r="A95" s="110" t="s">
        <v>206</v>
      </c>
      <c r="B95" s="78">
        <v>811</v>
      </c>
      <c r="C95" s="38" t="s">
        <v>64</v>
      </c>
      <c r="D95" s="38" t="s">
        <v>10</v>
      </c>
      <c r="E95" s="38" t="s">
        <v>215</v>
      </c>
      <c r="F95" s="38" t="s">
        <v>227</v>
      </c>
      <c r="G95" s="89">
        <f>'3'!G81</f>
        <v>0</v>
      </c>
      <c r="H95" s="89">
        <f>'3'!H81</f>
        <v>279.8</v>
      </c>
      <c r="I95" s="98"/>
    </row>
    <row r="96" spans="1:9" s="17" customFormat="1" ht="22.5" customHeight="1">
      <c r="A96" s="110" t="s">
        <v>40</v>
      </c>
      <c r="B96" s="78">
        <v>811</v>
      </c>
      <c r="C96" s="38" t="s">
        <v>64</v>
      </c>
      <c r="D96" s="38" t="s">
        <v>10</v>
      </c>
      <c r="E96" s="38" t="s">
        <v>38</v>
      </c>
      <c r="F96" s="38" t="s">
        <v>183</v>
      </c>
      <c r="G96" s="89">
        <f>G97</f>
        <v>247</v>
      </c>
      <c r="H96" s="89">
        <f>H97</f>
        <v>747</v>
      </c>
      <c r="I96" s="98"/>
    </row>
    <row r="97" spans="1:9" s="17" customFormat="1" ht="35.25" customHeight="1">
      <c r="A97" s="47" t="s">
        <v>49</v>
      </c>
      <c r="B97" s="78">
        <v>811</v>
      </c>
      <c r="C97" s="38" t="s">
        <v>64</v>
      </c>
      <c r="D97" s="38" t="s">
        <v>10</v>
      </c>
      <c r="E97" s="38" t="s">
        <v>39</v>
      </c>
      <c r="F97" s="38" t="s">
        <v>50</v>
      </c>
      <c r="G97" s="89">
        <f>'3'!G83</f>
        <v>247</v>
      </c>
      <c r="H97" s="89">
        <f>'3'!H83</f>
        <v>747</v>
      </c>
      <c r="I97" s="97"/>
    </row>
    <row r="98" spans="1:9" s="17" customFormat="1" ht="35.25" customHeight="1">
      <c r="A98" s="47" t="str">
        <f>'3'!B88</f>
        <v>Закупка энергетических ресурсов</v>
      </c>
      <c r="B98" s="78">
        <v>811</v>
      </c>
      <c r="C98" s="38" t="s">
        <v>64</v>
      </c>
      <c r="D98" s="38" t="s">
        <v>10</v>
      </c>
      <c r="E98" s="38" t="s">
        <v>39</v>
      </c>
      <c r="F98" s="38" t="s">
        <v>286</v>
      </c>
      <c r="G98" s="89">
        <f>'3'!G88</f>
        <v>32.11</v>
      </c>
      <c r="H98" s="89">
        <f>'3'!H88</f>
        <v>32.11</v>
      </c>
      <c r="I98" s="97"/>
    </row>
    <row r="99" spans="1:9" s="17" customFormat="1" ht="35.25" customHeight="1">
      <c r="A99" s="47" t="s">
        <v>289</v>
      </c>
      <c r="B99" s="78">
        <v>811</v>
      </c>
      <c r="C99" s="38" t="s">
        <v>64</v>
      </c>
      <c r="D99" s="38" t="s">
        <v>10</v>
      </c>
      <c r="E99" s="38" t="s">
        <v>39</v>
      </c>
      <c r="F99" s="38" t="s">
        <v>291</v>
      </c>
      <c r="G99" s="89">
        <f>'3'!G89</f>
        <v>10.66</v>
      </c>
      <c r="H99" s="89">
        <f>'3'!H89</f>
        <v>10.66</v>
      </c>
      <c r="I99" s="97"/>
    </row>
    <row r="100" spans="1:9" s="17" customFormat="1" ht="32.25" customHeight="1">
      <c r="A100" s="46" t="s">
        <v>26</v>
      </c>
      <c r="B100" s="23">
        <v>811</v>
      </c>
      <c r="C100" s="67" t="s">
        <v>53</v>
      </c>
      <c r="D100" s="67"/>
      <c r="E100" s="67"/>
      <c r="F100" s="67"/>
      <c r="G100" s="88">
        <f>G101</f>
        <v>0</v>
      </c>
      <c r="H100" s="88">
        <f>H101</f>
        <v>788.08299999999997</v>
      </c>
      <c r="I100" s="97"/>
    </row>
    <row r="101" spans="1:9" s="17" customFormat="1" ht="27.75" customHeight="1">
      <c r="A101" s="40" t="s">
        <v>172</v>
      </c>
      <c r="B101" s="23">
        <v>811</v>
      </c>
      <c r="C101" s="67" t="s">
        <v>53</v>
      </c>
      <c r="D101" s="67" t="s">
        <v>63</v>
      </c>
      <c r="E101" s="67"/>
      <c r="F101" s="67"/>
      <c r="G101" s="89">
        <f>G103</f>
        <v>0</v>
      </c>
      <c r="H101" s="89">
        <f>H103</f>
        <v>788.08299999999997</v>
      </c>
      <c r="I101" s="97"/>
    </row>
    <row r="102" spans="1:9" s="17" customFormat="1" ht="27.75" customHeight="1">
      <c r="A102" s="46" t="s">
        <v>257</v>
      </c>
      <c r="B102" s="23">
        <v>811</v>
      </c>
      <c r="C102" s="67" t="s">
        <v>53</v>
      </c>
      <c r="D102" s="67" t="s">
        <v>63</v>
      </c>
      <c r="E102" s="67" t="s">
        <v>41</v>
      </c>
      <c r="F102" s="67"/>
      <c r="G102" s="89">
        <f>G103</f>
        <v>0</v>
      </c>
      <c r="H102" s="89">
        <f>H103</f>
        <v>788.08299999999997</v>
      </c>
      <c r="I102" s="97"/>
    </row>
    <row r="103" spans="1:9" s="17" customFormat="1" ht="51.75" customHeight="1">
      <c r="A103" s="47" t="s">
        <v>276</v>
      </c>
      <c r="B103" s="78">
        <v>811</v>
      </c>
      <c r="C103" s="38" t="s">
        <v>53</v>
      </c>
      <c r="D103" s="38" t="s">
        <v>63</v>
      </c>
      <c r="E103" s="38" t="s">
        <v>41</v>
      </c>
      <c r="F103" s="38"/>
      <c r="G103" s="89">
        <f>G104+G107</f>
        <v>0</v>
      </c>
      <c r="H103" s="89">
        <f>H104+H107</f>
        <v>788.08299999999997</v>
      </c>
      <c r="I103" s="98"/>
    </row>
    <row r="104" spans="1:9" s="17" customFormat="1" ht="34.5" customHeight="1">
      <c r="A104" s="109" t="s">
        <v>184</v>
      </c>
      <c r="B104" s="78">
        <v>811</v>
      </c>
      <c r="C104" s="38" t="s">
        <v>53</v>
      </c>
      <c r="D104" s="38" t="s">
        <v>63</v>
      </c>
      <c r="E104" s="38" t="s">
        <v>42</v>
      </c>
      <c r="F104" s="38" t="s">
        <v>214</v>
      </c>
      <c r="G104" s="89">
        <f>G105+G106+G108+G109</f>
        <v>0</v>
      </c>
      <c r="H104" s="89">
        <f>H105+H106+H108+H109</f>
        <v>788.08299999999997</v>
      </c>
      <c r="I104" s="98"/>
    </row>
    <row r="105" spans="1:9" s="17" customFormat="1" ht="27.75" customHeight="1">
      <c r="A105" s="49" t="s">
        <v>33</v>
      </c>
      <c r="B105" s="78">
        <v>811</v>
      </c>
      <c r="C105" s="38" t="s">
        <v>53</v>
      </c>
      <c r="D105" s="38" t="s">
        <v>63</v>
      </c>
      <c r="E105" s="38" t="s">
        <v>44</v>
      </c>
      <c r="F105" s="38" t="s">
        <v>46</v>
      </c>
      <c r="G105" s="89">
        <f>'3'!G95</f>
        <v>0</v>
      </c>
      <c r="H105" s="89">
        <f>'3'!H95</f>
        <v>418.44900000000001</v>
      </c>
      <c r="I105" s="98"/>
    </row>
    <row r="106" spans="1:9" s="17" customFormat="1" ht="53.25" customHeight="1">
      <c r="A106" s="65" t="s">
        <v>34</v>
      </c>
      <c r="B106" s="78">
        <v>811</v>
      </c>
      <c r="C106" s="38" t="s">
        <v>53</v>
      </c>
      <c r="D106" s="38" t="s">
        <v>63</v>
      </c>
      <c r="E106" s="38" t="s">
        <v>44</v>
      </c>
      <c r="F106" s="38" t="s">
        <v>35</v>
      </c>
      <c r="G106" s="89">
        <f>'3'!G96</f>
        <v>0</v>
      </c>
      <c r="H106" s="89">
        <f>'3'!H96</f>
        <v>138.81299999999999</v>
      </c>
      <c r="I106" s="98"/>
    </row>
    <row r="107" spans="1:9" s="17" customFormat="1" ht="37.5" customHeight="1">
      <c r="A107" s="70" t="s">
        <v>186</v>
      </c>
      <c r="B107" s="105">
        <v>811</v>
      </c>
      <c r="C107" s="38" t="s">
        <v>53</v>
      </c>
      <c r="D107" s="38" t="s">
        <v>63</v>
      </c>
      <c r="E107" s="38" t="s">
        <v>43</v>
      </c>
      <c r="F107" s="38" t="s">
        <v>50</v>
      </c>
      <c r="G107" s="89">
        <v>0</v>
      </c>
      <c r="H107" s="89">
        <v>0</v>
      </c>
      <c r="I107" s="98"/>
    </row>
    <row r="108" spans="1:9" s="17" customFormat="1" ht="26.25" customHeight="1">
      <c r="A108" s="70" t="s">
        <v>33</v>
      </c>
      <c r="B108" s="105">
        <v>811</v>
      </c>
      <c r="C108" s="38" t="s">
        <v>53</v>
      </c>
      <c r="D108" s="38" t="s">
        <v>63</v>
      </c>
      <c r="E108" s="38" t="s">
        <v>233</v>
      </c>
      <c r="F108" s="38" t="s">
        <v>46</v>
      </c>
      <c r="G108" s="89">
        <f>'3'!G98</f>
        <v>0</v>
      </c>
      <c r="H108" s="89">
        <f>'3'!H98</f>
        <v>177.28200000000001</v>
      </c>
      <c r="I108" s="97"/>
    </row>
    <row r="109" spans="1:9" s="17" customFormat="1" ht="36.75" customHeight="1">
      <c r="A109" s="70" t="s">
        <v>34</v>
      </c>
      <c r="B109" s="105">
        <v>811</v>
      </c>
      <c r="C109" s="38" t="s">
        <v>53</v>
      </c>
      <c r="D109" s="38" t="s">
        <v>63</v>
      </c>
      <c r="E109" s="38" t="s">
        <v>233</v>
      </c>
      <c r="F109" s="38" t="s">
        <v>35</v>
      </c>
      <c r="G109" s="89">
        <f>'3'!G99</f>
        <v>0</v>
      </c>
      <c r="H109" s="89">
        <f>'3'!H99</f>
        <v>53.539000000000001</v>
      </c>
      <c r="I109" s="97"/>
    </row>
    <row r="110" spans="1:9" s="17" customFormat="1" ht="27" customHeight="1">
      <c r="A110" s="47" t="s">
        <v>28</v>
      </c>
      <c r="B110" s="47"/>
      <c r="C110" s="38" t="s">
        <v>65</v>
      </c>
      <c r="D110" s="38" t="s">
        <v>65</v>
      </c>
      <c r="E110" s="38" t="s">
        <v>29</v>
      </c>
      <c r="F110" s="38"/>
      <c r="G110" s="89"/>
      <c r="H110" s="89"/>
      <c r="I110" s="98"/>
    </row>
    <row r="111" spans="1:9" s="17" customFormat="1" ht="33" customHeight="1">
      <c r="A111" s="114" t="s">
        <v>67</v>
      </c>
      <c r="B111" s="115"/>
      <c r="C111" s="116"/>
      <c r="D111" s="116"/>
      <c r="E111" s="116"/>
      <c r="F111" s="117"/>
      <c r="G111" s="88">
        <f>G9+G56+G69+G80+G89+G100+G63</f>
        <v>606.27</v>
      </c>
      <c r="H111" s="88">
        <f>H9+H56+H69+H80+H89+H100+H63</f>
        <v>5056.4121800000003</v>
      </c>
      <c r="I111" s="98"/>
    </row>
    <row r="139" spans="10:10">
      <c r="J139" s="43">
        <v>1</v>
      </c>
    </row>
  </sheetData>
  <mergeCells count="3">
    <mergeCell ref="A4:H4"/>
    <mergeCell ref="E2:H2"/>
    <mergeCell ref="E1:H1"/>
  </mergeCells>
  <phoneticPr fontId="3" type="noConversion"/>
  <pageMargins left="0.27559055118110237" right="0.19685039370078741" top="0.55118110236220474" bottom="0.39370078740157483" header="0.31496062992125984" footer="0.39370078740157483"/>
  <pageSetup paperSize="9" scale="48" orientation="portrait" r:id="rId1"/>
  <colBreaks count="1" manualBreakCount="1">
    <brk id="9" min="1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topLeftCell="A19" zoomScale="112" zoomScaleSheetLayoutView="112" workbookViewId="0">
      <selection activeCell="D9" sqref="D9"/>
    </sheetView>
  </sheetViews>
  <sheetFormatPr defaultRowHeight="13.2"/>
  <cols>
    <col min="1" max="1" width="8.109375" customWidth="1"/>
    <col min="2" max="2" width="57.6640625" customWidth="1"/>
    <col min="3" max="3" width="15.44140625" style="129" hidden="1" customWidth="1"/>
    <col min="4" max="4" width="15.44140625" style="129" customWidth="1"/>
    <col min="5" max="5" width="19.21875" customWidth="1"/>
  </cols>
  <sheetData>
    <row r="1" spans="1:5" s="129" customFormat="1" ht="18">
      <c r="E1" s="134" t="s">
        <v>338</v>
      </c>
    </row>
    <row r="2" spans="1:5" s="129" customFormat="1" ht="18">
      <c r="E2" s="134" t="s">
        <v>339</v>
      </c>
    </row>
    <row r="3" spans="1:5" s="129" customFormat="1" ht="18">
      <c r="E3" s="134" t="s">
        <v>340</v>
      </c>
    </row>
    <row r="4" spans="1:5" s="129" customFormat="1" ht="18">
      <c r="E4" s="134" t="s">
        <v>217</v>
      </c>
    </row>
    <row r="5" spans="1:5" s="129" customFormat="1" ht="18">
      <c r="E5" s="134" t="s">
        <v>283</v>
      </c>
    </row>
    <row r="6" spans="1:5" s="129" customFormat="1" ht="18">
      <c r="E6" s="134" t="s">
        <v>311</v>
      </c>
    </row>
    <row r="7" spans="1:5" ht="18">
      <c r="E7" s="134" t="s">
        <v>312</v>
      </c>
    </row>
    <row r="8" spans="1:5">
      <c r="A8" s="73"/>
      <c r="B8" s="73"/>
      <c r="C8" s="73"/>
      <c r="D8" s="73"/>
      <c r="E8" s="73"/>
    </row>
    <row r="9" spans="1:5" ht="18">
      <c r="A9" s="21"/>
      <c r="B9" s="21"/>
      <c r="C9" s="21"/>
      <c r="D9" s="21"/>
      <c r="E9" s="133" t="s">
        <v>298</v>
      </c>
    </row>
    <row r="10" spans="1:5" ht="18">
      <c r="A10" s="21"/>
      <c r="B10" s="21"/>
      <c r="C10" s="21"/>
      <c r="D10" s="21"/>
      <c r="E10" s="74" t="s">
        <v>216</v>
      </c>
    </row>
    <row r="11" spans="1:5" ht="18">
      <c r="A11" s="21"/>
      <c r="B11" s="21"/>
      <c r="C11" s="21"/>
      <c r="D11" s="21"/>
      <c r="E11" s="74" t="s">
        <v>217</v>
      </c>
    </row>
    <row r="12" spans="1:5" ht="18">
      <c r="A12" s="21"/>
      <c r="B12" s="21"/>
      <c r="C12" s="21"/>
      <c r="D12" s="21"/>
      <c r="E12" s="126" t="s">
        <v>283</v>
      </c>
    </row>
    <row r="13" spans="1:5" ht="18">
      <c r="A13" s="21"/>
      <c r="B13" s="21"/>
      <c r="C13" s="21"/>
      <c r="D13" s="21"/>
      <c r="E13" s="134" t="s">
        <v>311</v>
      </c>
    </row>
    <row r="14" spans="1:5" ht="18">
      <c r="A14" s="21"/>
      <c r="B14" s="21"/>
      <c r="C14" s="21"/>
      <c r="D14" s="21"/>
      <c r="E14" s="134" t="s">
        <v>312</v>
      </c>
    </row>
    <row r="15" spans="1:5" ht="18">
      <c r="A15" s="21"/>
      <c r="B15" s="21"/>
      <c r="C15" s="21"/>
      <c r="D15" s="21"/>
      <c r="E15" s="24"/>
    </row>
    <row r="16" spans="1:5" ht="18">
      <c r="A16" s="21"/>
      <c r="B16" s="74"/>
      <c r="C16" s="130"/>
      <c r="D16" s="134"/>
      <c r="E16" s="21"/>
    </row>
    <row r="17" spans="1:5" ht="18">
      <c r="A17" s="21"/>
      <c r="B17" s="24" t="s">
        <v>218</v>
      </c>
      <c r="C17" s="24"/>
      <c r="D17" s="24"/>
      <c r="E17" s="21"/>
    </row>
    <row r="18" spans="1:5" ht="18">
      <c r="A18" s="21"/>
      <c r="B18" s="75" t="s">
        <v>313</v>
      </c>
      <c r="C18" s="75"/>
      <c r="D18" s="75"/>
      <c r="E18" s="21"/>
    </row>
    <row r="19" spans="1:5" ht="18" thickBot="1">
      <c r="A19" s="21"/>
      <c r="B19" s="4"/>
      <c r="C19" s="4"/>
      <c r="D19" s="4"/>
      <c r="E19" s="106" t="s">
        <v>236</v>
      </c>
    </row>
    <row r="20" spans="1:5" ht="36.6" thickBot="1">
      <c r="A20" s="76" t="s">
        <v>245</v>
      </c>
      <c r="B20" s="143" t="s">
        <v>219</v>
      </c>
      <c r="C20" s="44" t="s">
        <v>294</v>
      </c>
      <c r="D20" s="25" t="s">
        <v>337</v>
      </c>
      <c r="E20" s="77" t="s">
        <v>237</v>
      </c>
    </row>
    <row r="21" spans="1:5" ht="61.5" customHeight="1" thickBot="1">
      <c r="A21" s="121">
        <v>1</v>
      </c>
      <c r="B21" s="142" t="s">
        <v>284</v>
      </c>
      <c r="C21" s="90">
        <f>C23+C24+C25</f>
        <v>749.80000000000007</v>
      </c>
      <c r="D21" s="90">
        <f>D22+D23+D24+D25</f>
        <v>327.8</v>
      </c>
      <c r="E21" s="122">
        <f>E23+E24+E25</f>
        <v>4045.0340000000006</v>
      </c>
    </row>
    <row r="22" spans="1:5" s="92" customFormat="1" ht="36.75" customHeight="1" thickBot="1">
      <c r="A22" s="45" t="s">
        <v>238</v>
      </c>
      <c r="B22" s="47" t="s">
        <v>241</v>
      </c>
      <c r="C22" s="123">
        <v>0</v>
      </c>
      <c r="D22" s="90">
        <v>0</v>
      </c>
      <c r="E22" s="122">
        <v>0</v>
      </c>
    </row>
    <row r="23" spans="1:5" s="92" customFormat="1" ht="22.5" customHeight="1" thickBot="1">
      <c r="A23" s="45" t="s">
        <v>240</v>
      </c>
      <c r="B23" s="47" t="s">
        <v>242</v>
      </c>
      <c r="C23" s="25">
        <v>303.60000000000002</v>
      </c>
      <c r="D23" s="90">
        <f>'2'!C22+'2'!C28+'2'!C38</f>
        <v>38</v>
      </c>
      <c r="E23" s="122">
        <f>'2'!D38+'2'!D28+'2'!D22</f>
        <v>438.416</v>
      </c>
    </row>
    <row r="24" spans="1:5" s="92" customFormat="1" ht="21" customHeight="1" thickBot="1">
      <c r="A24" s="45" t="s">
        <v>239</v>
      </c>
      <c r="B24" s="47" t="s">
        <v>243</v>
      </c>
      <c r="C24" s="25">
        <v>447.8</v>
      </c>
      <c r="D24" s="25">
        <f>'2'!C51+'2'!C60</f>
        <v>289.8</v>
      </c>
      <c r="E24" s="122">
        <f>'2'!D51+'2'!D60</f>
        <v>1857.6420000000003</v>
      </c>
    </row>
    <row r="25" spans="1:5" s="92" customFormat="1" ht="60" customHeight="1">
      <c r="A25" s="135" t="s">
        <v>244</v>
      </c>
      <c r="B25" s="136" t="s">
        <v>267</v>
      </c>
      <c r="C25" s="44">
        <v>-1.6</v>
      </c>
      <c r="D25" s="90">
        <v>0</v>
      </c>
      <c r="E25" s="137">
        <f>'2'!D11</f>
        <v>1748.9760000000001</v>
      </c>
    </row>
    <row r="26" spans="1:5" ht="18">
      <c r="A26" s="45" t="s">
        <v>299</v>
      </c>
      <c r="B26" s="139" t="s">
        <v>300</v>
      </c>
      <c r="C26" s="140">
        <f>'2'!C18+'2'!C16</f>
        <v>278.5</v>
      </c>
      <c r="D26" s="140">
        <f>'2'!C18</f>
        <v>278.5</v>
      </c>
      <c r="E26" s="91">
        <f>'2'!D9+'2'!D19+'2'!D15+'2'!D16+'2'!D18+'2'!D17</f>
        <v>1011.36788</v>
      </c>
    </row>
    <row r="27" spans="1:5" ht="18">
      <c r="A27" s="138"/>
      <c r="B27" s="140" t="s">
        <v>220</v>
      </c>
      <c r="C27" s="91">
        <f>C26+C21</f>
        <v>1028.3000000000002</v>
      </c>
      <c r="D27" s="91">
        <f>D21+D26</f>
        <v>606.29999999999995</v>
      </c>
      <c r="E27" s="91">
        <f>E26+E21</f>
        <v>5056.4018800000003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'4'!Область_печати</vt:lpstr>
      <vt:lpstr>'5'!Область_печати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HP</cp:lastModifiedBy>
  <cp:lastPrinted>2023-02-08T21:25:35Z</cp:lastPrinted>
  <dcterms:created xsi:type="dcterms:W3CDTF">2007-09-12T09:25:25Z</dcterms:created>
  <dcterms:modified xsi:type="dcterms:W3CDTF">2023-02-08T22:10:29Z</dcterms:modified>
</cp:coreProperties>
</file>